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8941" yWindow="2340" windowWidth="19320" windowHeight="11640" tabRatio="678" activeTab="4"/>
  </bookViews>
  <sheets>
    <sheet name="Balanç Català 2012" sheetId="1" r:id="rId1"/>
    <sheet name="pl" sheetId="2" state="hidden" r:id="rId2"/>
    <sheet name="Balanç Castellà 2012" sheetId="3" r:id="rId3"/>
    <sheet name="PiG Català 2012" sheetId="4" r:id="rId4"/>
    <sheet name="PiG Castellà 2012" sheetId="5" r:id="rId5"/>
    <sheet name="SORIE" sheetId="6" state="hidden" r:id="rId6"/>
    <sheet name="FLUJOS" sheetId="7" state="hidden" r:id="rId7"/>
    <sheet name="(brut) PL 2011" sheetId="8" state="hidden" r:id="rId8"/>
  </sheets>
  <externalReferences>
    <externalReference r:id="rId11"/>
  </externalReferences>
  <definedNames>
    <definedName name="_1Àrea_d_impressió" localSheetId="2">'Balanç Castellà 2012'!$A$1:$K$57</definedName>
    <definedName name="_1Àrea_d_impressió" localSheetId="0">'Balanç Català 2012'!$A$1:$K$57</definedName>
    <definedName name="_3Àrea_d_impressió" localSheetId="4">'PiG Castellà 2012'!$A$1:$F$56</definedName>
    <definedName name="_3Àrea_d_impressió" localSheetId="3">'PiG Català 2012'!$A$1:$F$56</definedName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<sst xmlns="http://schemas.openxmlformats.org/spreadsheetml/2006/main" count="873" uniqueCount="446">
  <si>
    <t>Altres fluxos d'efectiu de les activitats d'explotació</t>
  </si>
  <si>
    <t xml:space="preserve">   - Pagaments d'interessos</t>
  </si>
  <si>
    <t xml:space="preserve">   - Cobraments de dividends</t>
  </si>
  <si>
    <t xml:space="preserve">   - Cobraments d'interessos</t>
  </si>
  <si>
    <t xml:space="preserve">   - Cobraments (pagaments) per impost sobre beneficis</t>
  </si>
  <si>
    <t xml:space="preserve">   - Altres cobraments (pagaments)</t>
  </si>
  <si>
    <t>Pagaments per inversions</t>
  </si>
  <si>
    <t xml:space="preserve">   - Empreses del grup i associades</t>
  </si>
  <si>
    <t xml:space="preserve">   - Actius no corrents mantinguts per a la venda</t>
  </si>
  <si>
    <t>Cobraments per desinversions</t>
  </si>
  <si>
    <t>Cobraments i pagaments per instruments de patrimoni</t>
  </si>
  <si>
    <t xml:space="preserve">   - Emissió d'instruments de patrimoni</t>
  </si>
  <si>
    <t xml:space="preserve">   - Amortització d'instruments de patrimoni</t>
  </si>
  <si>
    <t xml:space="preserve">   - Adquisició d'instruments de patrimoni propi</t>
  </si>
  <si>
    <t xml:space="preserve">   - Alienació d'instruments de patrimoni propi</t>
  </si>
  <si>
    <t>Cobraments i pagaments per instruments  de passiu financer</t>
  </si>
  <si>
    <t xml:space="preserve">   - Emissió de deutes amb entitats de crèdit</t>
  </si>
  <si>
    <t xml:space="preserve">   - Emissió de deutes amb empreses del grup i associades</t>
  </si>
  <si>
    <t xml:space="preserve">   - Emissió d'altres deutes</t>
  </si>
  <si>
    <t xml:space="preserve">   - Devolució i amortització d'obligacions i altres valors negociables</t>
  </si>
  <si>
    <t xml:space="preserve">   - Devolució i amortització de deutes amb entitats de crèdit</t>
  </si>
  <si>
    <t xml:space="preserve">   - Devolució i amortització de deutes amb empreses del grup i associades</t>
  </si>
  <si>
    <t xml:space="preserve">   - Devolució i amortització d'altres deutes</t>
  </si>
  <si>
    <t>Pagaments per dividends i remuneracions d'altres instruments de patrimoni</t>
  </si>
  <si>
    <t xml:space="preserve">   - Remuneració d'altres instruments de patrimoni</t>
  </si>
  <si>
    <t>EFECTE DE LES VARIACIONS DELS TIPUS DE CANVI (IV)</t>
  </si>
  <si>
    <t>AUGMENT/DISMINUCIÓ NETA DE L'EFECTIU O EQUIVALENTS (I+II+III+IV)</t>
  </si>
  <si>
    <t>Efectiu o equivalents a l'inici de l'exercici</t>
  </si>
  <si>
    <t>Efectiu o equivalents al final de l'exercici</t>
  </si>
  <si>
    <t>Les Notes 1 a ___ descrites a la Memòria adjunta formen part integrant de l'estat de fluxos d'efectiu corresponent a l'exercici 200X</t>
  </si>
  <si>
    <t xml:space="preserve">   - Emissió d'obligacions i altres valors negociables</t>
  </si>
  <si>
    <t>200X</t>
  </si>
  <si>
    <t>200X-1 (*)</t>
  </si>
  <si>
    <t>Personal</t>
  </si>
  <si>
    <t>Notes de la</t>
  </si>
  <si>
    <t>Exercici</t>
  </si>
  <si>
    <t>Memòria</t>
  </si>
  <si>
    <t>PASSIU</t>
  </si>
  <si>
    <t>PATRIMONI NET</t>
  </si>
  <si>
    <t>Immobilitzat intangible</t>
  </si>
  <si>
    <t>Aplicacions informàtiques</t>
  </si>
  <si>
    <t>Reserves</t>
  </si>
  <si>
    <t>Altre immobilitzat intangible</t>
  </si>
  <si>
    <t>Immobilitzat material</t>
  </si>
  <si>
    <t>Romanent</t>
  </si>
  <si>
    <t>Instruments de patrimoni</t>
  </si>
  <si>
    <t>Operacions de cobertura</t>
  </si>
  <si>
    <t>Altres actius financers</t>
  </si>
  <si>
    <t>Crèdits a tercers</t>
  </si>
  <si>
    <t>PASSIU NO CORRENT</t>
  </si>
  <si>
    <t>Altres provisions</t>
  </si>
  <si>
    <t>Existències</t>
  </si>
  <si>
    <t>Altres passius financers</t>
  </si>
  <si>
    <t>PASSIU CORRENT</t>
  </si>
  <si>
    <t>Provisions a curt termini</t>
  </si>
  <si>
    <t>Deutes a curt termini</t>
  </si>
  <si>
    <t>Proveïdors</t>
  </si>
  <si>
    <t>Inversions financeres a curt termini</t>
  </si>
  <si>
    <t>Periodificacions a curt termini</t>
  </si>
  <si>
    <t>Tresoreria</t>
  </si>
  <si>
    <t>OPERACIONS CONTINUADES</t>
  </si>
  <si>
    <t>Vendes</t>
  </si>
  <si>
    <t>Prestació de serveis</t>
  </si>
  <si>
    <t>Aprovisionaments</t>
  </si>
  <si>
    <t>Despeses de personal</t>
  </si>
  <si>
    <t>Càrregues socials</t>
  </si>
  <si>
    <t>Provisions</t>
  </si>
  <si>
    <t>Serveis exteriors</t>
  </si>
  <si>
    <t>Tributs</t>
  </si>
  <si>
    <t>Altres despeses de gestió corrent</t>
  </si>
  <si>
    <t>Ingressos financers</t>
  </si>
  <si>
    <t>De participacions en instruments de patrimoni</t>
  </si>
  <si>
    <t>Variació del valor raonable en instruments financers</t>
  </si>
  <si>
    <t>Diferències de canvi</t>
  </si>
  <si>
    <t>RESULTAT FINANCER</t>
  </si>
  <si>
    <t>Impostos sobre beneficis</t>
  </si>
  <si>
    <t>OPERACIONS INTERROMPUDES</t>
  </si>
  <si>
    <t xml:space="preserve">     Altres ingressos/despeses</t>
  </si>
  <si>
    <t xml:space="preserve">   - Efecte impositiu</t>
  </si>
  <si>
    <t xml:space="preserve">   - Variació de provisions</t>
  </si>
  <si>
    <t xml:space="preserve">   - Ingressos financers</t>
  </si>
  <si>
    <t xml:space="preserve">   - Diferències de canvi</t>
  </si>
  <si>
    <t xml:space="preserve">   - Variació de valor raonable en instruments financers</t>
  </si>
  <si>
    <t>Canvis en el capital corrent</t>
  </si>
  <si>
    <t xml:space="preserve">   - Existències</t>
  </si>
  <si>
    <t xml:space="preserve">   - Altres actius corrents</t>
  </si>
  <si>
    <t xml:space="preserve">   - Altres passius corrents</t>
  </si>
  <si>
    <t xml:space="preserve">   - Immobilitzat intangible</t>
  </si>
  <si>
    <t xml:space="preserve">   - Immobilitzat material</t>
  </si>
  <si>
    <t xml:space="preserve">   - Inversions immobiliàries</t>
  </si>
  <si>
    <t xml:space="preserve">   - Altres actius financers</t>
  </si>
  <si>
    <t xml:space="preserve">   - Altres actius</t>
  </si>
  <si>
    <t xml:space="preserve">   - Dividends</t>
  </si>
  <si>
    <t>(Milers d'Euros)</t>
  </si>
  <si>
    <t>ACTIU</t>
  </si>
  <si>
    <t>ACTIU NO CORRENT</t>
  </si>
  <si>
    <t>Fons de comerç</t>
  </si>
  <si>
    <t>Creditors comercials i altres comptes a pagar</t>
  </si>
  <si>
    <t>Proveïdors, empreses del grup i associades</t>
  </si>
  <si>
    <t>Efectiu i altres actius líquids equivalents</t>
  </si>
  <si>
    <t>Inversions en empreses del grup i associades a llarg termini</t>
  </si>
  <si>
    <t>Inversions financeres a llarg termini</t>
  </si>
  <si>
    <t>ACTIU CORRENT</t>
  </si>
  <si>
    <t>TOTAL ACTIU</t>
  </si>
  <si>
    <t>FONS PROPIS-</t>
  </si>
  <si>
    <t>Resultats negatius d'exercicis anteriors</t>
  </si>
  <si>
    <t>AJUSTOS PER CANVIS DE VALOR-</t>
  </si>
  <si>
    <t>SUBVENCIONS, DONACIONS I LLEGATS REBUTS-</t>
  </si>
  <si>
    <t>Provisions a llarg termini</t>
  </si>
  <si>
    <t>Deutes a llarg termini</t>
  </si>
  <si>
    <t>Deutes amb entitats de crèdit</t>
  </si>
  <si>
    <t>Creditors per arrendament financer</t>
  </si>
  <si>
    <t>Deutes amb empreses del grup i associades a llarg termini</t>
  </si>
  <si>
    <t>Deutes amb empreses del grup i associades a curt termini</t>
  </si>
  <si>
    <t>Creditors diversos</t>
  </si>
  <si>
    <t>TOTAL PATRIMONI NET I PASSIU</t>
  </si>
  <si>
    <t>Treballs realitzats per l'empresa per al seu actiu</t>
  </si>
  <si>
    <t>Consum de primeres matèries i altres matèries consumibles</t>
  </si>
  <si>
    <t>Deteriorament de mercaderies, primeres matèries i altres aprovisionaments</t>
  </si>
  <si>
    <t>Altres ingressos d'explotació</t>
  </si>
  <si>
    <t>Ingressos accessoris i altres de gestió corrent</t>
  </si>
  <si>
    <t>Subvencions d'explotació incorporades al resultat de l'exercici</t>
  </si>
  <si>
    <t>Sous, salaris i assimilats</t>
  </si>
  <si>
    <t>Altres despeses d'explotació</t>
  </si>
  <si>
    <t>Pèrdues, deteriorament i variació de provisions per operacions comercials</t>
  </si>
  <si>
    <t>Amortització de l'immobilitzat</t>
  </si>
  <si>
    <t>Imputació de subvencions d'immobilitzat no financer i altres</t>
  </si>
  <si>
    <t>Deteriorament i resultat per alienacions de l'immobilitzat</t>
  </si>
  <si>
    <t>Deterioraments i pèrdues</t>
  </si>
  <si>
    <t>Resultats per alienacions i altres</t>
  </si>
  <si>
    <t>Cartera de negociació i altres</t>
  </si>
  <si>
    <t>RESULTAT D'EXPLOTACIÓ</t>
  </si>
  <si>
    <t>De valors negociables i altres instruments financers</t>
  </si>
  <si>
    <t>Despeses financeres</t>
  </si>
  <si>
    <t>Per deutes amb empreses del grup i associades</t>
  </si>
  <si>
    <t>Per deutes amb tercers</t>
  </si>
  <si>
    <t>Per actualització de provisions</t>
  </si>
  <si>
    <t>Imputació al resultat de l'exercici per actius financers disponibles per a la venda</t>
  </si>
  <si>
    <t>RESULTAT ABANS D'IMPOSTOS</t>
  </si>
  <si>
    <t>Resultat de l'exercici procedent d'operacions interrompudes net d'impostos</t>
  </si>
  <si>
    <t xml:space="preserve">RESULTAT DE L'EXERCICI </t>
  </si>
  <si>
    <t>A) ESTAT D'INGRESSOS I DESPESES RECONEGUTS</t>
  </si>
  <si>
    <t>RESULTAT DEL COMPTE DE PÈRDUES I GUANYS (I)</t>
  </si>
  <si>
    <t>Ingressos i despeses imputats directament al patrimoni net</t>
  </si>
  <si>
    <t xml:space="preserve">   - Per valoració d'instruments financers</t>
  </si>
  <si>
    <t xml:space="preserve">     Actius financers disponibles per a a venda</t>
  </si>
  <si>
    <t xml:space="preserve">   - Per cobertura de fluxos d'efectiu</t>
  </si>
  <si>
    <t xml:space="preserve">   - Subvencions, donacions i llegats rebuts</t>
  </si>
  <si>
    <t xml:space="preserve">   - Per guanys i pèrdues actuarials i altres ajustos</t>
  </si>
  <si>
    <t>TOTAL INGRESSOS I DESPESES IMPUTATS DIRECTAMENT EN EL PATRIMONI NET (II)</t>
  </si>
  <si>
    <t>Transferències al compte de pèrdues i guanys</t>
  </si>
  <si>
    <t xml:space="preserve">     Actius financers disponibles per a la venda</t>
  </si>
  <si>
    <t>TOTAL INGRESSOS I DESPESES RECONEGUTS (I+II+III)</t>
  </si>
  <si>
    <t>Les Notes 1 a ___ descrites a la Memòria adjunta formen part integrant de l'estat d'ingressos i despeses reconeguts corresponent a l'exercici 200X</t>
  </si>
  <si>
    <t xml:space="preserve">ESTAT DE FLUXOS D'EFECTIU DELS EXERCICIS 200X I 200X-1   </t>
  </si>
  <si>
    <t xml:space="preserve">Exercici </t>
  </si>
  <si>
    <t>Resultat de l'exercici abans d'impostos</t>
  </si>
  <si>
    <t>Ajustos al resultat:</t>
  </si>
  <si>
    <t xml:space="preserve">   - Amortització de l'immobilitzat</t>
  </si>
  <si>
    <t xml:space="preserve">   - Correccions valoratives per deteriorament</t>
  </si>
  <si>
    <t xml:space="preserve">   - Imputació de subvencions</t>
  </si>
  <si>
    <t xml:space="preserve">   - Resultats per baixes i alienacions d'immobilitzat</t>
  </si>
  <si>
    <t xml:space="preserve">   - Resultats per baixes i alienacions d'instruments financers</t>
  </si>
  <si>
    <t xml:space="preserve">   - Despeses financeres</t>
  </si>
  <si>
    <t xml:space="preserve">   - Altres ingressos i despeses</t>
  </si>
  <si>
    <t xml:space="preserve">   - Deutors i altres comptes a cobrar</t>
  </si>
  <si>
    <t xml:space="preserve">   - Creditors i altres comptes a pagar</t>
  </si>
  <si>
    <t xml:space="preserve">   - Altres actius i passius no corrents</t>
  </si>
  <si>
    <t>TOTAL TRANSFERÈNCIES AL COMPTE DE PÈRDUES I GUANYS (III)</t>
  </si>
  <si>
    <r>
      <t>(*) Inclòs a efectes comparatius (vegeu la Nota 2.4.2)</t>
    </r>
    <r>
      <rPr>
        <sz val="10"/>
        <color indexed="10"/>
        <rFont val="Arial"/>
        <family val="2"/>
      </rPr>
      <t xml:space="preserve"> (Aquest peu de pàgina només s'aplica per a l'any de transició)</t>
    </r>
  </si>
  <si>
    <t>FLUXOS D'EFECTIU DE LES ACTIVITATS D'INVERSIÓ (II):</t>
  </si>
  <si>
    <t>FLUXOS D'EFECTIU DE LES ACTIVITATS DE FINANÇAMENT (III):</t>
  </si>
  <si>
    <t>FLUXOS D'EFECTIU DE LES ACTIVITATS D'EXPLOTACIÓ (I):</t>
  </si>
  <si>
    <t>Altres resultats</t>
  </si>
  <si>
    <t>Despeses i ingressos excepcionals</t>
  </si>
  <si>
    <t>31.12.2011</t>
  </si>
  <si>
    <t>31.12.2010</t>
  </si>
  <si>
    <t>(Euros)</t>
  </si>
  <si>
    <t>COMPTA DE PÈRDUES I GUANYS L'EXERCICI 2011</t>
  </si>
  <si>
    <t>ESTAT DE CANVI EN EL PATRIMONI NET DEL L'EXERCICI 2011</t>
  </si>
  <si>
    <t>Nota 15.1</t>
  </si>
  <si>
    <t>Nota 15.2</t>
  </si>
  <si>
    <t>Nota 15.3</t>
  </si>
  <si>
    <t>FUNDACIÓ PER A LA UNIVERSITAT OBERTA DE CATALUNYA</t>
  </si>
  <si>
    <t>Fons dotacional</t>
  </si>
  <si>
    <t xml:space="preserve">1. </t>
  </si>
  <si>
    <t>Ingressos per a les activitats</t>
  </si>
  <si>
    <t>a)</t>
  </si>
  <si>
    <t>b)</t>
  </si>
  <si>
    <t>Prestacions de serveis</t>
  </si>
  <si>
    <t>c)</t>
  </si>
  <si>
    <t>Ingressos rebuts amb caràcter periòdic</t>
  </si>
  <si>
    <t>d)</t>
  </si>
  <si>
    <t>Ingressos de promocions, patrocinadors i col·laboracions</t>
  </si>
  <si>
    <t>e)</t>
  </si>
  <si>
    <t>Subvencions oficials a les activitats</t>
  </si>
  <si>
    <t>f)</t>
  </si>
  <si>
    <t>Donacions i altres ingresssos per a les activitats</t>
  </si>
  <si>
    <t>g)</t>
  </si>
  <si>
    <t>Altres subv., donac. i llegats incorp result de l'exercici</t>
  </si>
  <si>
    <t>h)</t>
  </si>
  <si>
    <t>Reintegrament de subvencions, donacions i llegats rebuts</t>
  </si>
  <si>
    <t xml:space="preserve">2. </t>
  </si>
  <si>
    <t>Ajuts concedits i altres despeses</t>
  </si>
  <si>
    <t>Ajuts concedits</t>
  </si>
  <si>
    <t>Despeses per col·laboracions i per l'exercici del càrrec de membre de l'òrgan govern</t>
  </si>
  <si>
    <t>Reintegrament d'ajuts i assignacions</t>
  </si>
  <si>
    <t>3.</t>
  </si>
  <si>
    <t>Variacions d'existències de productes acabats i en curs</t>
  </si>
  <si>
    <t>4.</t>
  </si>
  <si>
    <t>Treballs realitzats per l'entitat per al seu actiu</t>
  </si>
  <si>
    <t xml:space="preserve">5. </t>
  </si>
  <si>
    <t>Consum de bens destinats a les activitats</t>
  </si>
  <si>
    <t>Treballs realitzats per altres entitats</t>
  </si>
  <si>
    <t>Deteriorament de bens destinats a les activitats</t>
  </si>
  <si>
    <t xml:space="preserve">6. </t>
  </si>
  <si>
    <t>Altres ingressos de les activitats</t>
  </si>
  <si>
    <t>Ingressos per arrendaments</t>
  </si>
  <si>
    <t>Ingressos per serveis al personal</t>
  </si>
  <si>
    <t xml:space="preserve">7. </t>
  </si>
  <si>
    <t xml:space="preserve">8. </t>
  </si>
  <si>
    <t>Pèrdues, deteriorament i variació de provisions per operacions de les activitats</t>
  </si>
  <si>
    <t>9.</t>
  </si>
  <si>
    <t xml:space="preserve">10. </t>
  </si>
  <si>
    <t>Subvencions, donacions i llegats traspassats al resultat</t>
  </si>
  <si>
    <t xml:space="preserve">11. </t>
  </si>
  <si>
    <t>Excés de provisions</t>
  </si>
  <si>
    <t xml:space="preserve">12. </t>
  </si>
  <si>
    <t>Deteriorament i resultat per alinenacions de l'immobilitzat</t>
  </si>
  <si>
    <t xml:space="preserve">13. </t>
  </si>
  <si>
    <t>RESULTAT D'EXPLOTACIÓ (1+2+3+4+5+6+7+8+9+10+11+12+13)</t>
  </si>
  <si>
    <t xml:space="preserve">14. </t>
  </si>
  <si>
    <t>a1) En entitats del grup i associades</t>
  </si>
  <si>
    <t>a2) En tercers</t>
  </si>
  <si>
    <t xml:space="preserve"> De valors negociables i altres instruments financers</t>
  </si>
  <si>
    <t>b1) En entitas del grup i associades</t>
  </si>
  <si>
    <t>b2) En tercers</t>
  </si>
  <si>
    <t xml:space="preserve">15. </t>
  </si>
  <si>
    <t>Per deutes amb entitats del grup i associades</t>
  </si>
  <si>
    <t xml:space="preserve">16. </t>
  </si>
  <si>
    <t>Variació de valor raonable en instruments financers</t>
  </si>
  <si>
    <t xml:space="preserve">17. </t>
  </si>
  <si>
    <t>18.</t>
  </si>
  <si>
    <t>Deteriorament i resultat per alienacions d'instruments</t>
  </si>
  <si>
    <t>RESULTAT FINANCER (14+15+16+17+18)</t>
  </si>
  <si>
    <t>RESULTAT ABANS D'IMPOSTOS (I+II)</t>
  </si>
  <si>
    <t>RESULTAT DE L'EXERCICI</t>
  </si>
  <si>
    <t>A) OPERACIONS CONTINUADES</t>
  </si>
  <si>
    <t>A.1)</t>
  </si>
  <si>
    <t>A.2)</t>
  </si>
  <si>
    <t>A.3)</t>
  </si>
  <si>
    <t>A.4)</t>
  </si>
  <si>
    <t>A.5)</t>
  </si>
  <si>
    <t>RESULTAT DE L'EXERCICI PROCEDENT D'OPERACIONS</t>
  </si>
  <si>
    <t>Notes de la memòria</t>
  </si>
  <si>
    <t>Exercici 2011</t>
  </si>
  <si>
    <t>Exercici 2010</t>
  </si>
  <si>
    <t>15.1</t>
  </si>
  <si>
    <t>15.2</t>
  </si>
  <si>
    <t>15.3</t>
  </si>
  <si>
    <t>15.4</t>
  </si>
  <si>
    <t>Béns destinats a les activitats</t>
  </si>
  <si>
    <t>Usuaris, patrocinadors i deutors de les activitats i altres comptes a cobrar</t>
  </si>
  <si>
    <t>Fons dotacionals</t>
  </si>
  <si>
    <t>Excedents d'exercicis anteriors</t>
  </si>
  <si>
    <t>Les Notes 1 a 20 descrites a la Memòria adjunta formen part integrant del compte de pèrdues i guanys corresponent a l'exercici 20112</t>
  </si>
  <si>
    <t>Usuaris i deutors per vendes i prestació de serveis</t>
  </si>
  <si>
    <t>1. Alumnes</t>
  </si>
  <si>
    <t>3. Deutors per prestacions de serveis</t>
  </si>
  <si>
    <t>Ajuts conedits i altres despeses</t>
  </si>
  <si>
    <t>Les Notes 1 a 20 descrites a la Memòria adjunta formen part integrant del compte de pèrdues i guanys corresponent a l'exercici 2011</t>
  </si>
  <si>
    <t>COMPTE DE PÈRDUES I GUANYS DE L'EXERCICI 2011</t>
  </si>
  <si>
    <t>Ingressos per les activitats</t>
  </si>
  <si>
    <r>
      <t xml:space="preserve">(*) Inclòs a efectes comparatius (vegeu la Nota 2.4.2) </t>
    </r>
    <r>
      <rPr>
        <sz val="8"/>
        <color indexed="10"/>
        <rFont val="Arial"/>
        <family val="2"/>
      </rPr>
      <t>(Aquest peu de pàgina només s'aplica per a l'any de transició)</t>
    </r>
  </si>
  <si>
    <t>Donacions i altres ingressos per a activitats</t>
  </si>
  <si>
    <t>Drets sobre béns cedits en ús gratuïtament</t>
  </si>
  <si>
    <t>I.</t>
  </si>
  <si>
    <t>IV.</t>
  </si>
  <si>
    <t>VII.</t>
  </si>
  <si>
    <t>Materials didàctics</t>
  </si>
  <si>
    <t>Patents, llicències, marques i similars</t>
  </si>
  <si>
    <t xml:space="preserve">Subvencions oficials a les activitats </t>
  </si>
  <si>
    <t>Acomptes d'usuaris</t>
  </si>
  <si>
    <t>Consum de béns destinats a les activitats</t>
  </si>
  <si>
    <t>A)</t>
  </si>
  <si>
    <t>1.</t>
  </si>
  <si>
    <t>2.</t>
  </si>
  <si>
    <t>5.</t>
  </si>
  <si>
    <t>Deteriorament de béns destinats a les activitats, primeres matèries i altres aprovisionaments</t>
  </si>
  <si>
    <t>6.</t>
  </si>
  <si>
    <t>7.</t>
  </si>
  <si>
    <t>8.</t>
  </si>
  <si>
    <t>10.</t>
  </si>
  <si>
    <t>12.</t>
  </si>
  <si>
    <t>13.</t>
  </si>
  <si>
    <t>14.</t>
  </si>
  <si>
    <t>15.</t>
  </si>
  <si>
    <t>16.</t>
  </si>
  <si>
    <t>17.</t>
  </si>
  <si>
    <t xml:space="preserve">RESULTAT DE L'EXERCICI PROCEDENT D'OPERACIONS </t>
  </si>
  <si>
    <t>Construccions</t>
  </si>
  <si>
    <t>Instal·lacions tècniques</t>
  </si>
  <si>
    <t>Mobiliari</t>
  </si>
  <si>
    <t>Equips per a processaments d'informació</t>
  </si>
  <si>
    <t>Elements de transport</t>
  </si>
  <si>
    <t>Altre immobilitzat material</t>
  </si>
  <si>
    <t>Deutors, entitats del grup, associades i altres parts vinculades</t>
  </si>
  <si>
    <t>Altres deutors</t>
  </si>
  <si>
    <t>II.</t>
  </si>
  <si>
    <t>V.</t>
  </si>
  <si>
    <t>VI.</t>
  </si>
  <si>
    <t>B)</t>
  </si>
  <si>
    <t>III.</t>
  </si>
  <si>
    <t>Subvencions oficials en capital</t>
  </si>
  <si>
    <t>Donacions i llegats en capital</t>
  </si>
  <si>
    <t>Altres subvencions, donacions i llegats</t>
  </si>
  <si>
    <t>Provisions per impostos</t>
  </si>
  <si>
    <t>C)</t>
  </si>
  <si>
    <t>Proveïdors d'immobilitzat, entitats del grup i associades</t>
  </si>
  <si>
    <t>Altres deutes amb entitats del grup i associades</t>
  </si>
  <si>
    <t>Interessos a curt termini de deutes amb entitats del grup i associades</t>
  </si>
  <si>
    <t>Excedents de l'exercici</t>
  </si>
  <si>
    <t>Altres crèdits amb les administracions públiques</t>
  </si>
  <si>
    <t>Altres deutes amb les administracions públiques</t>
  </si>
  <si>
    <t>2. Deutors per subvencions</t>
  </si>
  <si>
    <t>31.12.2012</t>
  </si>
  <si>
    <t>BALANÇ DE SITUACIÓ A 31 DE DESEMBRE DEL 2012</t>
  </si>
  <si>
    <t>COMPTE DE PÈRDUES I GUANYS DE L'EXERCICI 2012</t>
  </si>
  <si>
    <t>Excedents pendents aplicació activitats estatutàries</t>
  </si>
  <si>
    <t>-</t>
  </si>
  <si>
    <t>Ejercicio</t>
  </si>
  <si>
    <t>Otros activos financieros</t>
  </si>
  <si>
    <t>ACTIVO</t>
  </si>
  <si>
    <t>ACTIVO NO CORRIENTE</t>
  </si>
  <si>
    <t>Inmovilizado intangible</t>
  </si>
  <si>
    <t>Patentes, licencias, marcas y similares</t>
  </si>
  <si>
    <t>Fondos de comercio</t>
  </si>
  <si>
    <t>Aplicaciones informáticas</t>
  </si>
  <si>
    <t>Materiales didácticos</t>
  </si>
  <si>
    <t>Derechos sobre bienes cedidos en uso gratuitamente</t>
  </si>
  <si>
    <t>Otro inmovilizado intangible</t>
  </si>
  <si>
    <t>Inmovilizado material</t>
  </si>
  <si>
    <t>Construcciones</t>
  </si>
  <si>
    <t>Instalaciones técnicas</t>
  </si>
  <si>
    <t>Mobiliario</t>
  </si>
  <si>
    <t>Equipos para procesos de información</t>
  </si>
  <si>
    <t>Elementos de transporte</t>
  </si>
  <si>
    <t>Inversiones en empresas del grupo y asociadas a largo plazo</t>
  </si>
  <si>
    <t>Instrumentos de patrimonio</t>
  </si>
  <si>
    <t>Inversiones financieras a largo plazo</t>
  </si>
  <si>
    <t>Créditos a terceros</t>
  </si>
  <si>
    <t>ACTIVO CIRCULANTE</t>
  </si>
  <si>
    <t>Existencias</t>
  </si>
  <si>
    <t>Bienes destinados a las actividades</t>
  </si>
  <si>
    <t>Usuarios, patrocinadores y deudores por actividades y otras cuentas por cobrar</t>
  </si>
  <si>
    <t>Usuarios y deudores por ventas y prestación de servicios</t>
  </si>
  <si>
    <t>1. Alumnos</t>
  </si>
  <si>
    <t>2. Deudores por subvenciones</t>
  </si>
  <si>
    <t>3. Deudores por prestaciones de servicios</t>
  </si>
  <si>
    <t>Deudores, entidades del grupo, entidades asociadas y otras partes vinculadas</t>
  </si>
  <si>
    <t>Otros deudores</t>
  </si>
  <si>
    <t>Otros créditos con las administraciones públicas</t>
  </si>
  <si>
    <t>Inversiones financieras a corto plazo</t>
  </si>
  <si>
    <t>Periodificaciones a corto plazo</t>
  </si>
  <si>
    <t>Efectivo y otros activos líquidos equivalentes</t>
  </si>
  <si>
    <t>Tesorería</t>
  </si>
  <si>
    <t>TOTAL ACTIVO</t>
  </si>
  <si>
    <t>PASIVO</t>
  </si>
  <si>
    <t>PATRIMONIO NETO</t>
  </si>
  <si>
    <t>FONDOS PROPIOS-</t>
  </si>
  <si>
    <t>Fondo dotacional</t>
  </si>
  <si>
    <t>Fondos dotacionales</t>
  </si>
  <si>
    <t>Fondos especiales</t>
  </si>
  <si>
    <t>Excedentes de ejercicios anteriores</t>
  </si>
  <si>
    <t>Remanente</t>
  </si>
  <si>
    <t>Resultados negativos de ejercicios anteriores</t>
  </si>
  <si>
    <t>Excedentes pendientes de aplicación en actividades estatutarias</t>
  </si>
  <si>
    <t>Excedentes del ejercicio</t>
  </si>
  <si>
    <t>AJUSTES POR CAMBIOS DE VALOR-</t>
  </si>
  <si>
    <t>Operaciones de cobertura</t>
  </si>
  <si>
    <t>SUBVENCIONES, DONACIONES Y LEGADOS RECIBIDOS-</t>
  </si>
  <si>
    <t>Subvenciones oficiales en capital</t>
  </si>
  <si>
    <t>Donaciones y legados en capital</t>
  </si>
  <si>
    <t>Otras subvenciones, donaciones y legados</t>
  </si>
  <si>
    <t>Otras provisiones</t>
  </si>
  <si>
    <t>PASIVO NO CIRCULANTE</t>
  </si>
  <si>
    <t>Provisiones a largo plazo</t>
  </si>
  <si>
    <t>Provisiones para impuestos</t>
  </si>
  <si>
    <t>Deudas a largo plazo</t>
  </si>
  <si>
    <t>Acreedores por arrendamiento financiero</t>
  </si>
  <si>
    <t>Otros pasivos financieros</t>
  </si>
  <si>
    <t>Deudas con empresas del grupo y empresas asociadas a largo plazo</t>
  </si>
  <si>
    <t>Otras deudas con entidades del grupo y entidades asociadas</t>
  </si>
  <si>
    <t>Deudas a corto plazo</t>
  </si>
  <si>
    <t>Deudas con entidades de crédito</t>
  </si>
  <si>
    <t>Deudas con empresas del grupo y empresas asociadas a corto plazo</t>
  </si>
  <si>
    <t>Proveedores de inmovilizado, entidades del grupo y entidades asociadas</t>
  </si>
  <si>
    <t>Intereses a corto plazo con entidades del grupo y entidades asociadas</t>
  </si>
  <si>
    <t>Acreedores comerciales y otras cuentas por pagar</t>
  </si>
  <si>
    <t>Proveedores</t>
  </si>
  <si>
    <t>Proveedores, empresas del grupo y empresas asociadas</t>
  </si>
  <si>
    <t>Acreedores diversos</t>
  </si>
  <si>
    <t>Otras deudas con las administraciones públicas</t>
  </si>
  <si>
    <t>Anticipos de usuarios</t>
  </si>
  <si>
    <t>Provisiones a corto plazo</t>
  </si>
  <si>
    <t>OPERACIONES CONTINUAS</t>
  </si>
  <si>
    <t>Ingresos por las actividades</t>
  </si>
  <si>
    <t>Ventas</t>
  </si>
  <si>
    <t>Prestación de servicios</t>
  </si>
  <si>
    <t xml:space="preserve">Subvenciones oficiales por actividades </t>
  </si>
  <si>
    <t>Donaciones y otros ingresos por actividades</t>
  </si>
  <si>
    <t>Ayudas concedidas y otros gastos</t>
  </si>
  <si>
    <t>Trabajos hechos por la empresa para su activo</t>
  </si>
  <si>
    <t>Aprovisionamientos</t>
  </si>
  <si>
    <t>Consumo de bienes destinados a las actividades</t>
  </si>
  <si>
    <t>Deterioro de bienes destinados a las actividades, materias primas y otros aprovisionamientos</t>
  </si>
  <si>
    <t>Otros ingresos de explotación</t>
  </si>
  <si>
    <t>Ingresos accesorios y otros ingresos de gestión corriente</t>
  </si>
  <si>
    <t>Gastos de personal</t>
  </si>
  <si>
    <t>Sueldos, salarios y asimilados</t>
  </si>
  <si>
    <t>Cargas sociales</t>
  </si>
  <si>
    <t>Otros gastos de explotación</t>
  </si>
  <si>
    <t>Servicios externos</t>
  </si>
  <si>
    <t>Tributos</t>
  </si>
  <si>
    <t>Pérdidas, deterioro y variación de provisiones por operaciones de las actividades</t>
  </si>
  <si>
    <t>Amortización del inmovilizado</t>
  </si>
  <si>
    <t>Subvenciones, donaciones y legados traspasados al resultado</t>
  </si>
  <si>
    <t>Deterioro y resultado por enajenaciones del inmovilizado</t>
  </si>
  <si>
    <t>Deterioros y pérdidas</t>
  </si>
  <si>
    <t>Otros resultados</t>
  </si>
  <si>
    <t>RESULTADO DE EXPLOTACIÓN</t>
  </si>
  <si>
    <t>Ingresos financieros</t>
  </si>
  <si>
    <t>Por valores negociables y otros instrumentos financieros</t>
  </si>
  <si>
    <t>Gastos financieros</t>
  </si>
  <si>
    <t>Por deudas con empresas del grupo y empresas asociadas</t>
  </si>
  <si>
    <t>Por deudas con terceros</t>
  </si>
  <si>
    <t>Variación del valor razonable en instrumentos financieros</t>
  </si>
  <si>
    <t>Cartera de negociación y otras</t>
  </si>
  <si>
    <t>Diferencias de cambio</t>
  </si>
  <si>
    <t>RESULTADO FINANCIERO</t>
  </si>
  <si>
    <t>RESULTADO ANTES DE IMPUESTOS</t>
  </si>
  <si>
    <t>Impuestos sobre beneficios</t>
  </si>
  <si>
    <t xml:space="preserve">RESULTADO DEL EJERCICIO PROCEDENTE DE OPERACIONES </t>
  </si>
  <si>
    <t xml:space="preserve">RESULTADO DEL EJERCICIO </t>
  </si>
  <si>
    <t>CUENTA DE PÉRDIDAS Y GANANCIAS DEL EJERCICIO 2012</t>
  </si>
  <si>
    <t>BALANCE DE SITUACIÓN A 31 DE DICIEMBRE DE 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</si>
</sst>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#,###_);\(#,###\)"/>
    <numFmt numFmtId="166" formatCode="#,###.00_);\(#,###.00\)"/>
    <numFmt numFmtId="167" formatCode="#,##0\ ;\(#,##0\);\-"/>
    <numFmt numFmtId="168" formatCode="#,##0.00\ ;\(#,##0.00\);\-"/>
    <numFmt numFmtId="169" formatCode="#,##0.00;\(#,##0.00\);\-"/>
    <numFmt numFmtId="170" formatCode="#,##0;[Red]\-#,##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0"/>
      <name val="Book Antiqua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8"/>
      <name val="Arial"/>
      <family val="2"/>
    </font>
    <font>
      <b/>
      <sz val="8"/>
      <name val="Book Antiqua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0" borderId="3" applyNumberFormat="0" applyFill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43" fillId="3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35">
    <xf numFmtId="0" fontId="0" fillId="0" borderId="0" xfId="0" applyAlignment="1">
      <alignment/>
    </xf>
    <xf numFmtId="165" fontId="4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 horizontal="centerContinuous"/>
    </xf>
    <xf numFmtId="165" fontId="8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12" fillId="0" borderId="11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1" fillId="0" borderId="13" xfId="0" applyNumberFormat="1" applyFont="1" applyBorder="1" applyAlignment="1">
      <alignment/>
    </xf>
    <xf numFmtId="165" fontId="12" fillId="0" borderId="14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quotePrefix="1">
      <alignment horizontal="center"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1" fillId="0" borderId="15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18" xfId="0" applyNumberFormat="1" applyFont="1" applyFill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4" fontId="10" fillId="0" borderId="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1" fillId="0" borderId="19" xfId="0" applyNumberFormat="1" applyFont="1" applyBorder="1" applyAlignment="1">
      <alignment/>
    </xf>
    <xf numFmtId="165" fontId="12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5" fontId="5" fillId="0" borderId="22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165" fontId="10" fillId="0" borderId="23" xfId="0" applyNumberFormat="1" applyFont="1" applyFill="1" applyBorder="1" applyAlignment="1">
      <alignment/>
    </xf>
    <xf numFmtId="165" fontId="10" fillId="0" borderId="24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165" fontId="11" fillId="0" borderId="15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1" fillId="0" borderId="25" xfId="0" applyNumberFormat="1" applyFont="1" applyBorder="1" applyAlignment="1">
      <alignment/>
    </xf>
    <xf numFmtId="165" fontId="0" fillId="0" borderId="0" xfId="0" applyNumberFormat="1" applyFont="1" applyFill="1" applyAlignment="1">
      <alignment horizontal="centerContinuous"/>
    </xf>
    <xf numFmtId="165" fontId="9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/>
    </xf>
    <xf numFmtId="165" fontId="0" fillId="0" borderId="26" xfId="0" applyNumberFormat="1" applyFont="1" applyFill="1" applyBorder="1" applyAlignment="1">
      <alignment/>
    </xf>
    <xf numFmtId="165" fontId="10" fillId="0" borderId="18" xfId="0" applyNumberFormat="1" applyFont="1" applyFill="1" applyBorder="1" applyAlignment="1">
      <alignment/>
    </xf>
    <xf numFmtId="9" fontId="0" fillId="0" borderId="0" xfId="57" applyFont="1" applyAlignment="1">
      <alignment/>
    </xf>
    <xf numFmtId="165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 horizontal="centerContinuous"/>
    </xf>
    <xf numFmtId="4" fontId="10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1" fontId="12" fillId="0" borderId="23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/>
    </xf>
    <xf numFmtId="165" fontId="12" fillId="0" borderId="24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165" fontId="10" fillId="0" borderId="28" xfId="0" applyNumberFormat="1" applyFont="1" applyFill="1" applyBorder="1" applyAlignment="1">
      <alignment/>
    </xf>
    <xf numFmtId="165" fontId="10" fillId="0" borderId="29" xfId="0" applyNumberFormat="1" applyFont="1" applyFill="1" applyBorder="1" applyAlignment="1">
      <alignment/>
    </xf>
    <xf numFmtId="165" fontId="10" fillId="0" borderId="0" xfId="0" applyNumberFormat="1" applyFont="1" applyAlignment="1">
      <alignment horizontal="left"/>
    </xf>
    <xf numFmtId="1" fontId="12" fillId="0" borderId="28" xfId="0" applyNumberFormat="1" applyFont="1" applyFill="1" applyBorder="1" applyAlignment="1">
      <alignment horizontal="center"/>
    </xf>
    <xf numFmtId="165" fontId="10" fillId="0" borderId="17" xfId="0" applyNumberFormat="1" applyFont="1" applyBorder="1" applyAlignment="1">
      <alignment/>
    </xf>
    <xf numFmtId="165" fontId="10" fillId="0" borderId="17" xfId="0" applyNumberFormat="1" applyFont="1" applyBorder="1" applyAlignment="1">
      <alignment horizontal="left"/>
    </xf>
    <xf numFmtId="165" fontId="0" fillId="0" borderId="25" xfId="0" applyNumberFormat="1" applyFont="1" applyBorder="1" applyAlignment="1">
      <alignment/>
    </xf>
    <xf numFmtId="165" fontId="12" fillId="0" borderId="30" xfId="0" applyNumberFormat="1" applyFont="1" applyBorder="1" applyAlignment="1">
      <alignment/>
    </xf>
    <xf numFmtId="165" fontId="12" fillId="0" borderId="31" xfId="0" applyNumberFormat="1" applyFont="1" applyBorder="1" applyAlignment="1">
      <alignment/>
    </xf>
    <xf numFmtId="165" fontId="10" fillId="0" borderId="31" xfId="0" applyNumberFormat="1" applyFont="1" applyFill="1" applyBorder="1" applyAlignment="1">
      <alignment/>
    </xf>
    <xf numFmtId="165" fontId="10" fillId="0" borderId="32" xfId="0" applyNumberFormat="1" applyFont="1" applyFill="1" applyBorder="1" applyAlignment="1">
      <alignment/>
    </xf>
    <xf numFmtId="165" fontId="12" fillId="0" borderId="29" xfId="0" applyNumberFormat="1" applyFont="1" applyFill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23" xfId="0" applyNumberFormat="1" applyFont="1" applyBorder="1" applyAlignment="1">
      <alignment/>
    </xf>
    <xf numFmtId="165" fontId="17" fillId="0" borderId="0" xfId="0" applyNumberFormat="1" applyFont="1" applyAlignment="1">
      <alignment horizontal="center"/>
    </xf>
    <xf numFmtId="165" fontId="10" fillId="0" borderId="30" xfId="0" applyNumberFormat="1" applyFont="1" applyBorder="1" applyAlignment="1">
      <alignment/>
    </xf>
    <xf numFmtId="165" fontId="12" fillId="0" borderId="19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10" fillId="0" borderId="16" xfId="0" applyNumberFormat="1" applyFont="1" applyFill="1" applyBorder="1" applyAlignment="1">
      <alignment/>
    </xf>
    <xf numFmtId="165" fontId="10" fillId="0" borderId="27" xfId="0" applyNumberFormat="1" applyFont="1" applyFill="1" applyBorder="1" applyAlignment="1">
      <alignment/>
    </xf>
    <xf numFmtId="165" fontId="10" fillId="0" borderId="0" xfId="0" applyNumberFormat="1" applyFont="1" applyFill="1" applyAlignment="1">
      <alignment horizontal="center"/>
    </xf>
    <xf numFmtId="0" fontId="60" fillId="33" borderId="24" xfId="0" applyFont="1" applyFill="1" applyBorder="1" applyAlignment="1">
      <alignment/>
    </xf>
    <xf numFmtId="167" fontId="60" fillId="33" borderId="24" xfId="0" applyNumberFormat="1" applyFont="1" applyFill="1" applyBorder="1" applyAlignment="1">
      <alignment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0" fillId="0" borderId="22" xfId="0" applyFont="1" applyBorder="1" applyAlignment="1">
      <alignment horizontal="right"/>
    </xf>
    <xf numFmtId="0" fontId="20" fillId="0" borderId="0" xfId="0" applyFont="1" applyBorder="1" applyAlignment="1">
      <alignment/>
    </xf>
    <xf numFmtId="167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/>
    </xf>
    <xf numFmtId="167" fontId="20" fillId="0" borderId="21" xfId="0" applyNumberFormat="1" applyFont="1" applyBorder="1" applyAlignment="1">
      <alignment horizontal="center"/>
    </xf>
    <xf numFmtId="167" fontId="20" fillId="0" borderId="17" xfId="0" applyNumberFormat="1" applyFont="1" applyBorder="1" applyAlignment="1">
      <alignment/>
    </xf>
    <xf numFmtId="167" fontId="20" fillId="0" borderId="17" xfId="0" applyNumberFormat="1" applyFont="1" applyBorder="1" applyAlignment="1">
      <alignment horizontal="center"/>
    </xf>
    <xf numFmtId="0" fontId="60" fillId="33" borderId="24" xfId="0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167" fontId="17" fillId="0" borderId="17" xfId="0" applyNumberFormat="1" applyFont="1" applyBorder="1" applyAlignment="1">
      <alignment/>
    </xf>
    <xf numFmtId="167" fontId="17" fillId="0" borderId="21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167" fontId="17" fillId="0" borderId="17" xfId="0" applyNumberFormat="1" applyFont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3" xfId="0" applyFont="1" applyBorder="1" applyAlignment="1">
      <alignment horizontal="center"/>
    </xf>
    <xf numFmtId="167" fontId="17" fillId="0" borderId="23" xfId="0" applyNumberFormat="1" applyFont="1" applyBorder="1" applyAlignment="1">
      <alignment/>
    </xf>
    <xf numFmtId="167" fontId="17" fillId="0" borderId="20" xfId="0" applyNumberFormat="1" applyFont="1" applyBorder="1" applyAlignment="1">
      <alignment/>
    </xf>
    <xf numFmtId="167" fontId="17" fillId="0" borderId="0" xfId="0" applyNumberFormat="1" applyFont="1" applyAlignment="1">
      <alignment/>
    </xf>
    <xf numFmtId="168" fontId="20" fillId="0" borderId="21" xfId="0" applyNumberFormat="1" applyFont="1" applyBorder="1" applyAlignment="1">
      <alignment/>
    </xf>
    <xf numFmtId="165" fontId="17" fillId="0" borderId="0" xfId="0" applyNumberFormat="1" applyFont="1" applyAlignment="1">
      <alignment/>
    </xf>
    <xf numFmtId="165" fontId="17" fillId="0" borderId="0" xfId="0" applyNumberFormat="1" applyFont="1" applyFill="1" applyAlignment="1">
      <alignment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/>
    </xf>
    <xf numFmtId="165" fontId="17" fillId="0" borderId="10" xfId="0" applyNumberFormat="1" applyFont="1" applyBorder="1" applyAlignment="1">
      <alignment/>
    </xf>
    <xf numFmtId="165" fontId="17" fillId="0" borderId="19" xfId="0" applyNumberFormat="1" applyFont="1" applyBorder="1" applyAlignment="1">
      <alignment/>
    </xf>
    <xf numFmtId="165" fontId="17" fillId="0" borderId="19" xfId="0" applyNumberFormat="1" applyFont="1" applyBorder="1" applyAlignment="1">
      <alignment horizontal="center"/>
    </xf>
    <xf numFmtId="165" fontId="17" fillId="0" borderId="11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/>
    </xf>
    <xf numFmtId="165" fontId="17" fillId="0" borderId="13" xfId="0" applyNumberFormat="1" applyFont="1" applyBorder="1" applyAlignment="1">
      <alignment/>
    </xf>
    <xf numFmtId="165" fontId="17" fillId="0" borderId="20" xfId="0" applyNumberFormat="1" applyFont="1" applyBorder="1" applyAlignment="1">
      <alignment horizontal="center"/>
    </xf>
    <xf numFmtId="1" fontId="17" fillId="0" borderId="23" xfId="0" applyNumberFormat="1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165" fontId="20" fillId="0" borderId="15" xfId="0" applyNumberFormat="1" applyFont="1" applyBorder="1" applyAlignment="1">
      <alignment/>
    </xf>
    <xf numFmtId="165" fontId="20" fillId="0" borderId="21" xfId="0" applyNumberFormat="1" applyFont="1" applyBorder="1" applyAlignment="1">
      <alignment/>
    </xf>
    <xf numFmtId="165" fontId="17" fillId="0" borderId="21" xfId="0" applyNumberFormat="1" applyFont="1" applyBorder="1" applyAlignment="1">
      <alignment horizontal="center"/>
    </xf>
    <xf numFmtId="167" fontId="20" fillId="0" borderId="17" xfId="0" applyNumberFormat="1" applyFont="1" applyFill="1" applyBorder="1" applyAlignment="1">
      <alignment/>
    </xf>
    <xf numFmtId="167" fontId="20" fillId="0" borderId="27" xfId="0" applyNumberFormat="1" applyFont="1" applyFill="1" applyBorder="1" applyAlignment="1">
      <alignment/>
    </xf>
    <xf numFmtId="165" fontId="17" fillId="0" borderId="15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17" xfId="0" applyNumberFormat="1" applyFont="1" applyBorder="1" applyAlignment="1">
      <alignment horizontal="center"/>
    </xf>
    <xf numFmtId="167" fontId="17" fillId="0" borderId="17" xfId="0" applyNumberFormat="1" applyFont="1" applyFill="1" applyBorder="1" applyAlignment="1">
      <alignment/>
    </xf>
    <xf numFmtId="167" fontId="17" fillId="0" borderId="18" xfId="0" applyNumberFormat="1" applyFont="1" applyFill="1" applyBorder="1" applyAlignment="1">
      <alignment/>
    </xf>
    <xf numFmtId="167" fontId="17" fillId="0" borderId="17" xfId="0" applyNumberFormat="1" applyFont="1" applyFill="1" applyBorder="1" applyAlignment="1">
      <alignment/>
    </xf>
    <xf numFmtId="167" fontId="17" fillId="0" borderId="18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/>
    </xf>
    <xf numFmtId="167" fontId="20" fillId="0" borderId="22" xfId="0" applyNumberFormat="1" applyFont="1" applyFill="1" applyBorder="1" applyAlignment="1">
      <alignment/>
    </xf>
    <xf numFmtId="167" fontId="20" fillId="0" borderId="18" xfId="0" applyNumberFormat="1" applyFont="1" applyFill="1" applyBorder="1" applyAlignment="1">
      <alignment/>
    </xf>
    <xf numFmtId="167" fontId="20" fillId="0" borderId="17" xfId="0" applyNumberFormat="1" applyFont="1" applyFill="1" applyBorder="1" applyAlignment="1">
      <alignment/>
    </xf>
    <xf numFmtId="167" fontId="20" fillId="0" borderId="18" xfId="0" applyNumberFormat="1" applyFont="1" applyFill="1" applyBorder="1" applyAlignment="1">
      <alignment/>
    </xf>
    <xf numFmtId="165" fontId="20" fillId="0" borderId="0" xfId="0" applyNumberFormat="1" applyFont="1" applyBorder="1" applyAlignment="1">
      <alignment horizontal="left"/>
    </xf>
    <xf numFmtId="167" fontId="17" fillId="0" borderId="17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left"/>
    </xf>
    <xf numFmtId="165" fontId="17" fillId="0" borderId="22" xfId="0" applyNumberFormat="1" applyFont="1" applyBorder="1" applyAlignment="1">
      <alignment horizontal="center"/>
    </xf>
    <xf numFmtId="167" fontId="17" fillId="0" borderId="34" xfId="0" applyNumberFormat="1" applyFont="1" applyFill="1" applyBorder="1" applyAlignment="1">
      <alignment/>
    </xf>
    <xf numFmtId="167" fontId="17" fillId="0" borderId="29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/>
    </xf>
    <xf numFmtId="165" fontId="20" fillId="0" borderId="0" xfId="0" applyNumberFormat="1" applyFont="1" applyAlignment="1">
      <alignment horizontal="left"/>
    </xf>
    <xf numFmtId="167" fontId="17" fillId="34" borderId="17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7" fontId="17" fillId="0" borderId="0" xfId="0" applyNumberFormat="1" applyFont="1" applyFill="1" applyAlignment="1">
      <alignment horizontal="center"/>
    </xf>
    <xf numFmtId="167" fontId="20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17" fillId="0" borderId="15" xfId="0" applyFont="1" applyBorder="1" applyAlignment="1">
      <alignment/>
    </xf>
    <xf numFmtId="167" fontId="17" fillId="0" borderId="16" xfId="0" applyNumberFormat="1" applyFont="1" applyBorder="1" applyAlignment="1">
      <alignment/>
    </xf>
    <xf numFmtId="167" fontId="17" fillId="0" borderId="38" xfId="0" applyNumberFormat="1" applyFont="1" applyBorder="1" applyAlignment="1">
      <alignment/>
    </xf>
    <xf numFmtId="0" fontId="20" fillId="0" borderId="15" xfId="0" applyFont="1" applyBorder="1" applyAlignment="1">
      <alignment/>
    </xf>
    <xf numFmtId="167" fontId="20" fillId="0" borderId="34" xfId="0" applyNumberFormat="1" applyFont="1" applyBorder="1" applyAlignment="1">
      <alignment/>
    </xf>
    <xf numFmtId="167" fontId="20" fillId="0" borderId="34" xfId="0" applyNumberFormat="1" applyFont="1" applyBorder="1" applyAlignment="1">
      <alignment horizontal="center"/>
    </xf>
    <xf numFmtId="167" fontId="17" fillId="0" borderId="34" xfId="0" applyNumberFormat="1" applyFont="1" applyBorder="1" applyAlignment="1">
      <alignment/>
    </xf>
    <xf numFmtId="167" fontId="17" fillId="0" borderId="34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31" xfId="0" applyFont="1" applyBorder="1" applyAlignment="1">
      <alignment horizontal="center"/>
    </xf>
    <xf numFmtId="167" fontId="17" fillId="0" borderId="31" xfId="0" applyNumberFormat="1" applyFont="1" applyBorder="1" applyAlignment="1">
      <alignment/>
    </xf>
    <xf numFmtId="167" fontId="17" fillId="0" borderId="39" xfId="0" applyNumberFormat="1" applyFont="1" applyBorder="1" applyAlignment="1">
      <alignment/>
    </xf>
    <xf numFmtId="0" fontId="20" fillId="0" borderId="36" xfId="0" applyFont="1" applyBorder="1" applyAlignment="1">
      <alignment horizontal="center" wrapText="1"/>
    </xf>
    <xf numFmtId="165" fontId="17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/>
    </xf>
    <xf numFmtId="165" fontId="12" fillId="0" borderId="14" xfId="0" applyNumberFormat="1" applyFont="1" applyFill="1" applyBorder="1" applyAlignment="1">
      <alignment/>
    </xf>
    <xf numFmtId="165" fontId="23" fillId="0" borderId="0" xfId="0" applyNumberFormat="1" applyFont="1" applyAlignment="1">
      <alignment/>
    </xf>
    <xf numFmtId="165" fontId="17" fillId="0" borderId="21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 horizontal="center"/>
    </xf>
    <xf numFmtId="165" fontId="12" fillId="0" borderId="40" xfId="0" applyNumberFormat="1" applyFont="1" applyBorder="1" applyAlignment="1">
      <alignment/>
    </xf>
    <xf numFmtId="165" fontId="12" fillId="0" borderId="14" xfId="0" applyNumberFormat="1" applyFont="1" applyFill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7" fillId="0" borderId="22" xfId="0" applyNumberFormat="1" applyFont="1" applyBorder="1" applyAlignment="1">
      <alignment/>
    </xf>
    <xf numFmtId="165" fontId="17" fillId="0" borderId="0" xfId="0" applyNumberFormat="1" applyFont="1" applyBorder="1" applyAlignment="1">
      <alignment horizontal="right"/>
    </xf>
    <xf numFmtId="165" fontId="20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right"/>
    </xf>
    <xf numFmtId="165" fontId="18" fillId="0" borderId="0" xfId="0" applyNumberFormat="1" applyFont="1" applyAlignment="1">
      <alignment/>
    </xf>
    <xf numFmtId="165" fontId="20" fillId="0" borderId="21" xfId="0" applyNumberFormat="1" applyFont="1" applyFill="1" applyBorder="1" applyAlignment="1">
      <alignment/>
    </xf>
    <xf numFmtId="165" fontId="17" fillId="0" borderId="21" xfId="0" applyNumberFormat="1" applyFont="1" applyFill="1" applyBorder="1" applyAlignment="1">
      <alignment horizontal="left"/>
    </xf>
    <xf numFmtId="165" fontId="20" fillId="0" borderId="21" xfId="0" applyNumberFormat="1" applyFont="1" applyFill="1" applyBorder="1" applyAlignment="1">
      <alignment horizontal="left"/>
    </xf>
    <xf numFmtId="165" fontId="20" fillId="0" borderId="14" xfId="0" applyNumberFormat="1" applyFont="1" applyFill="1" applyBorder="1" applyAlignment="1">
      <alignment/>
    </xf>
    <xf numFmtId="165" fontId="20" fillId="0" borderId="20" xfId="0" applyNumberFormat="1" applyFont="1" applyFill="1" applyBorder="1" applyAlignment="1">
      <alignment/>
    </xf>
    <xf numFmtId="169" fontId="17" fillId="0" borderId="24" xfId="0" applyNumberFormat="1" applyFont="1" applyFill="1" applyBorder="1" applyAlignment="1">
      <alignment/>
    </xf>
    <xf numFmtId="169" fontId="17" fillId="0" borderId="17" xfId="54" applyNumberFormat="1" applyFont="1" applyFill="1" applyBorder="1">
      <alignment/>
      <protection/>
    </xf>
    <xf numFmtId="169" fontId="20" fillId="0" borderId="17" xfId="0" applyNumberFormat="1" applyFont="1" applyFill="1" applyBorder="1" applyAlignment="1">
      <alignment/>
    </xf>
    <xf numFmtId="169" fontId="20" fillId="0" borderId="17" xfId="54" applyNumberFormat="1" applyFont="1" applyFill="1" applyBorder="1">
      <alignment/>
      <protection/>
    </xf>
    <xf numFmtId="169" fontId="17" fillId="0" borderId="16" xfId="54" applyNumberFormat="1" applyFont="1" applyFill="1" applyBorder="1">
      <alignment/>
      <protection/>
    </xf>
    <xf numFmtId="4" fontId="20" fillId="0" borderId="17" xfId="0" applyNumberFormat="1" applyFont="1" applyFill="1" applyBorder="1" applyAlignment="1">
      <alignment/>
    </xf>
    <xf numFmtId="4" fontId="20" fillId="35" borderId="17" xfId="0" applyNumberFormat="1" applyFont="1" applyFill="1" applyBorder="1" applyAlignment="1">
      <alignment/>
    </xf>
    <xf numFmtId="169" fontId="18" fillId="0" borderId="17" xfId="0" applyNumberFormat="1" applyFont="1" applyFill="1" applyBorder="1" applyAlignment="1">
      <alignment/>
    </xf>
    <xf numFmtId="169" fontId="20" fillId="0" borderId="23" xfId="54" applyNumberFormat="1" applyFont="1" applyFill="1" applyBorder="1">
      <alignment/>
      <protection/>
    </xf>
    <xf numFmtId="169" fontId="17" fillId="0" borderId="17" xfId="0" applyNumberFormat="1" applyFont="1" applyFill="1" applyBorder="1" applyAlignment="1">
      <alignment/>
    </xf>
    <xf numFmtId="169" fontId="17" fillId="0" borderId="17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169" fontId="17" fillId="0" borderId="17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69" fontId="20" fillId="35" borderId="17" xfId="0" applyNumberFormat="1" applyFont="1" applyFill="1" applyBorder="1" applyAlignment="1">
      <alignment/>
    </xf>
    <xf numFmtId="168" fontId="61" fillId="0" borderId="17" xfId="0" applyNumberFormat="1" applyFont="1" applyBorder="1" applyAlignment="1">
      <alignment/>
    </xf>
    <xf numFmtId="4" fontId="20" fillId="0" borderId="17" xfId="47" applyNumberFormat="1" applyFont="1" applyBorder="1" applyAlignment="1">
      <alignment horizontal="right"/>
    </xf>
    <xf numFmtId="169" fontId="20" fillId="0" borderId="17" xfId="0" applyNumberFormat="1" applyFont="1" applyFill="1" applyBorder="1" applyAlignment="1">
      <alignment/>
    </xf>
    <xf numFmtId="165" fontId="20" fillId="0" borderId="0" xfId="0" applyNumberFormat="1" applyFont="1" applyAlignment="1">
      <alignment horizontal="right"/>
    </xf>
    <xf numFmtId="165" fontId="24" fillId="0" borderId="0" xfId="0" applyNumberFormat="1" applyFont="1" applyAlignment="1">
      <alignment/>
    </xf>
    <xf numFmtId="165" fontId="20" fillId="0" borderId="14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8" fontId="17" fillId="0" borderId="17" xfId="0" applyNumberFormat="1" applyFont="1" applyFill="1" applyBorder="1" applyAlignment="1">
      <alignment/>
    </xf>
    <xf numFmtId="168" fontId="17" fillId="0" borderId="17" xfId="0" applyNumberFormat="1" applyFont="1" applyFill="1" applyBorder="1" applyAlignment="1">
      <alignment/>
    </xf>
    <xf numFmtId="168" fontId="20" fillId="0" borderId="17" xfId="0" applyNumberFormat="1" applyFont="1" applyFill="1" applyBorder="1" applyAlignment="1">
      <alignment/>
    </xf>
    <xf numFmtId="168" fontId="20" fillId="0" borderId="17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left"/>
    </xf>
    <xf numFmtId="168" fontId="17" fillId="0" borderId="29" xfId="0" applyNumberFormat="1" applyFont="1" applyFill="1" applyBorder="1" applyAlignment="1">
      <alignment/>
    </xf>
    <xf numFmtId="168" fontId="17" fillId="0" borderId="24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8" fontId="20" fillId="0" borderId="23" xfId="0" applyNumberFormat="1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right"/>
    </xf>
    <xf numFmtId="165" fontId="24" fillId="0" borderId="0" xfId="0" applyNumberFormat="1" applyFont="1" applyAlignment="1">
      <alignment horizontal="right"/>
    </xf>
    <xf numFmtId="168" fontId="20" fillId="0" borderId="0" xfId="0" applyNumberFormat="1" applyFont="1" applyFill="1" applyBorder="1" applyAlignment="1">
      <alignment/>
    </xf>
    <xf numFmtId="165" fontId="20" fillId="0" borderId="0" xfId="0" applyNumberFormat="1" applyFont="1" applyAlignment="1">
      <alignment horizontal="centerContinuous"/>
    </xf>
    <xf numFmtId="165" fontId="24" fillId="0" borderId="0" xfId="0" applyNumberFormat="1" applyFont="1" applyFill="1" applyAlignment="1">
      <alignment/>
    </xf>
    <xf numFmtId="169" fontId="20" fillId="35" borderId="17" xfId="0" applyNumberFormat="1" applyFont="1" applyFill="1" applyBorder="1" applyAlignment="1">
      <alignment horizontal="right"/>
    </xf>
    <xf numFmtId="164" fontId="61" fillId="0" borderId="17" xfId="45" applyFont="1" applyFill="1" applyBorder="1" applyAlignment="1">
      <alignment horizontal="right"/>
    </xf>
    <xf numFmtId="165" fontId="18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/>
    </xf>
    <xf numFmtId="165" fontId="18" fillId="0" borderId="0" xfId="0" applyNumberFormat="1" applyFont="1" applyFill="1" applyBorder="1" applyAlignment="1">
      <alignment/>
    </xf>
    <xf numFmtId="169" fontId="61" fillId="0" borderId="0" xfId="52" applyNumberFormat="1" applyFont="1" applyFill="1" applyBorder="1">
      <alignment/>
      <protection/>
    </xf>
    <xf numFmtId="165" fontId="22" fillId="0" borderId="0" xfId="0" applyNumberFormat="1" applyFont="1" applyBorder="1" applyAlignment="1">
      <alignment horizontal="right"/>
    </xf>
    <xf numFmtId="169" fontId="17" fillId="0" borderId="16" xfId="0" applyNumberFormat="1" applyFont="1" applyFill="1" applyBorder="1" applyAlignment="1">
      <alignment horizontal="right"/>
    </xf>
    <xf numFmtId="168" fontId="61" fillId="0" borderId="0" xfId="0" applyNumberFormat="1" applyFont="1" applyAlignment="1">
      <alignment/>
    </xf>
    <xf numFmtId="37" fontId="62" fillId="0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10" fillId="0" borderId="41" xfId="0" applyNumberFormat="1" applyFont="1" applyBorder="1" applyAlignment="1">
      <alignment/>
    </xf>
    <xf numFmtId="165" fontId="17" fillId="35" borderId="21" xfId="0" applyNumberFormat="1" applyFont="1" applyFill="1" applyBorder="1" applyAlignment="1">
      <alignment/>
    </xf>
    <xf numFmtId="165" fontId="20" fillId="35" borderId="21" xfId="0" applyNumberFormat="1" applyFont="1" applyFill="1" applyBorder="1" applyAlignment="1">
      <alignment/>
    </xf>
    <xf numFmtId="165" fontId="20" fillId="35" borderId="21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 horizontal="center"/>
    </xf>
    <xf numFmtId="168" fontId="61" fillId="0" borderId="0" xfId="0" applyNumberFormat="1" applyFont="1" applyFill="1" applyBorder="1" applyAlignment="1">
      <alignment/>
    </xf>
    <xf numFmtId="165" fontId="5" fillId="0" borderId="33" xfId="0" applyNumberFormat="1" applyFont="1" applyFill="1" applyBorder="1" applyAlignment="1">
      <alignment/>
    </xf>
    <xf numFmtId="169" fontId="20" fillId="0" borderId="0" xfId="51" applyNumberFormat="1" applyFont="1" applyFill="1" applyBorder="1" applyAlignment="1">
      <alignment/>
      <protection/>
    </xf>
    <xf numFmtId="165" fontId="13" fillId="0" borderId="0" xfId="0" applyNumberFormat="1" applyFont="1" applyFill="1" applyAlignment="1">
      <alignment/>
    </xf>
    <xf numFmtId="165" fontId="17" fillId="0" borderId="21" xfId="0" applyNumberFormat="1" applyFont="1" applyBorder="1" applyAlignment="1">
      <alignment/>
    </xf>
    <xf numFmtId="168" fontId="20" fillId="0" borderId="16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right" vertical="center"/>
    </xf>
    <xf numFmtId="168" fontId="17" fillId="0" borderId="23" xfId="0" applyNumberFormat="1" applyFont="1" applyFill="1" applyBorder="1" applyAlignment="1">
      <alignment/>
    </xf>
    <xf numFmtId="165" fontId="10" fillId="0" borderId="33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18" fillId="0" borderId="21" xfId="0" applyNumberFormat="1" applyFont="1" applyFill="1" applyBorder="1" applyAlignment="1">
      <alignment/>
    </xf>
    <xf numFmtId="165" fontId="12" fillId="0" borderId="10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5" fontId="11" fillId="0" borderId="43" xfId="0" applyNumberFormat="1" applyFont="1" applyFill="1" applyBorder="1" applyAlignment="1">
      <alignment/>
    </xf>
    <xf numFmtId="165" fontId="12" fillId="0" borderId="43" xfId="0" applyNumberFormat="1" applyFont="1" applyFill="1" applyBorder="1" applyAlignment="1">
      <alignment/>
    </xf>
    <xf numFmtId="165" fontId="12" fillId="0" borderId="43" xfId="0" applyNumberFormat="1" applyFont="1" applyFill="1" applyBorder="1" applyAlignment="1">
      <alignment horizontal="right"/>
    </xf>
    <xf numFmtId="165" fontId="12" fillId="0" borderId="13" xfId="0" applyNumberFormat="1" applyFont="1" applyBorder="1" applyAlignment="1">
      <alignment/>
    </xf>
    <xf numFmtId="0" fontId="12" fillId="0" borderId="28" xfId="0" applyNumberFormat="1" applyFont="1" applyFill="1" applyBorder="1" applyAlignment="1">
      <alignment horizontal="center"/>
    </xf>
    <xf numFmtId="165" fontId="12" fillId="0" borderId="44" xfId="0" applyNumberFormat="1" applyFont="1" applyBorder="1" applyAlignment="1">
      <alignment/>
    </xf>
    <xf numFmtId="165" fontId="0" fillId="0" borderId="18" xfId="0" applyNumberFormat="1" applyFont="1" applyFill="1" applyBorder="1" applyAlignment="1">
      <alignment/>
    </xf>
    <xf numFmtId="169" fontId="17" fillId="0" borderId="29" xfId="0" applyNumberFormat="1" applyFont="1" applyFill="1" applyBorder="1" applyAlignment="1">
      <alignment horizontal="right"/>
    </xf>
    <xf numFmtId="165" fontId="17" fillId="0" borderId="15" xfId="0" applyNumberFormat="1" applyFont="1" applyFill="1" applyBorder="1" applyAlignment="1">
      <alignment/>
    </xf>
    <xf numFmtId="169" fontId="17" fillId="0" borderId="34" xfId="0" applyNumberFormat="1" applyFont="1" applyFill="1" applyBorder="1" applyAlignment="1">
      <alignment horizontal="right"/>
    </xf>
    <xf numFmtId="169" fontId="17" fillId="0" borderId="18" xfId="0" applyNumberFormat="1" applyFont="1" applyFill="1" applyBorder="1" applyAlignment="1">
      <alignment horizontal="right"/>
    </xf>
    <xf numFmtId="169" fontId="20" fillId="0" borderId="34" xfId="0" applyNumberFormat="1" applyFont="1" applyFill="1" applyBorder="1" applyAlignment="1">
      <alignment horizontal="right"/>
    </xf>
    <xf numFmtId="169" fontId="20" fillId="0" borderId="18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/>
    </xf>
    <xf numFmtId="169" fontId="20" fillId="0" borderId="18" xfId="0" applyNumberFormat="1" applyFont="1" applyFill="1" applyBorder="1" applyAlignment="1">
      <alignment horizontal="center"/>
    </xf>
    <xf numFmtId="165" fontId="18" fillId="0" borderId="15" xfId="0" applyNumberFormat="1" applyFont="1" applyBorder="1" applyAlignment="1">
      <alignment/>
    </xf>
    <xf numFmtId="165" fontId="17" fillId="0" borderId="13" xfId="0" applyNumberFormat="1" applyFont="1" applyFill="1" applyBorder="1" applyAlignment="1">
      <alignment/>
    </xf>
    <xf numFmtId="165" fontId="17" fillId="0" borderId="25" xfId="0" applyNumberFormat="1" applyFont="1" applyFill="1" applyBorder="1" applyAlignment="1">
      <alignment/>
    </xf>
    <xf numFmtId="165" fontId="20" fillId="0" borderId="30" xfId="0" applyNumberFormat="1" applyFont="1" applyFill="1" applyBorder="1" applyAlignment="1">
      <alignment/>
    </xf>
    <xf numFmtId="165" fontId="17" fillId="0" borderId="45" xfId="0" applyNumberFormat="1" applyFont="1" applyFill="1" applyBorder="1" applyAlignment="1">
      <alignment horizontal="center"/>
    </xf>
    <xf numFmtId="169" fontId="17" fillId="0" borderId="46" xfId="0" applyNumberFormat="1" applyFont="1" applyFill="1" applyBorder="1" applyAlignment="1">
      <alignment vertical="center"/>
    </xf>
    <xf numFmtId="165" fontId="17" fillId="0" borderId="47" xfId="0" applyNumberFormat="1" applyFont="1" applyFill="1" applyBorder="1" applyAlignment="1">
      <alignment vertical="center"/>
    </xf>
    <xf numFmtId="165" fontId="17" fillId="0" borderId="48" xfId="0" applyNumberFormat="1" applyFont="1" applyFill="1" applyBorder="1" applyAlignment="1">
      <alignment horizontal="right" vertical="center"/>
    </xf>
    <xf numFmtId="165" fontId="17" fillId="0" borderId="49" xfId="0" applyNumberFormat="1" applyFont="1" applyFill="1" applyBorder="1" applyAlignment="1">
      <alignment horizontal="center" vertical="center"/>
    </xf>
    <xf numFmtId="169" fontId="17" fillId="0" borderId="50" xfId="0" applyNumberFormat="1" applyFont="1" applyFill="1" applyBorder="1" applyAlignment="1">
      <alignment horizontal="right"/>
    </xf>
    <xf numFmtId="165" fontId="10" fillId="0" borderId="43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17" fillId="0" borderId="30" xfId="0" applyNumberFormat="1" applyFont="1" applyFill="1" applyBorder="1" applyAlignment="1">
      <alignment horizontal="center"/>
    </xf>
    <xf numFmtId="165" fontId="20" fillId="0" borderId="43" xfId="0" applyNumberFormat="1" applyFont="1" applyBorder="1" applyAlignment="1">
      <alignment horizontal="right"/>
    </xf>
    <xf numFmtId="168" fontId="20" fillId="0" borderId="27" xfId="0" applyNumberFormat="1" applyFont="1" applyFill="1" applyBorder="1" applyAlignment="1">
      <alignment/>
    </xf>
    <xf numFmtId="168" fontId="17" fillId="0" borderId="18" xfId="0" applyNumberFormat="1" applyFont="1" applyFill="1" applyBorder="1" applyAlignment="1">
      <alignment/>
    </xf>
    <xf numFmtId="168" fontId="17" fillId="0" borderId="18" xfId="0" applyNumberFormat="1" applyFont="1" applyFill="1" applyBorder="1" applyAlignment="1">
      <alignment/>
    </xf>
    <xf numFmtId="168" fontId="20" fillId="0" borderId="18" xfId="0" applyNumberFormat="1" applyFont="1" applyFill="1" applyBorder="1" applyAlignment="1">
      <alignment/>
    </xf>
    <xf numFmtId="168" fontId="20" fillId="0" borderId="18" xfId="0" applyNumberFormat="1" applyFont="1" applyFill="1" applyBorder="1" applyAlignment="1">
      <alignment/>
    </xf>
    <xf numFmtId="168" fontId="20" fillId="0" borderId="18" xfId="0" applyNumberFormat="1" applyFont="1" applyFill="1" applyBorder="1" applyAlignment="1">
      <alignment horizontal="center"/>
    </xf>
    <xf numFmtId="168" fontId="17" fillId="0" borderId="34" xfId="0" applyNumberFormat="1" applyFont="1" applyFill="1" applyBorder="1" applyAlignment="1">
      <alignment/>
    </xf>
    <xf numFmtId="165" fontId="17" fillId="0" borderId="15" xfId="0" applyNumberFormat="1" applyFont="1" applyBorder="1" applyAlignment="1">
      <alignment/>
    </xf>
    <xf numFmtId="168" fontId="20" fillId="0" borderId="28" xfId="0" applyNumberFormat="1" applyFont="1" applyFill="1" applyBorder="1" applyAlignment="1">
      <alignment horizontal="center"/>
    </xf>
    <xf numFmtId="165" fontId="17" fillId="0" borderId="25" xfId="0" applyNumberFormat="1" applyFont="1" applyBorder="1" applyAlignment="1">
      <alignment/>
    </xf>
    <xf numFmtId="165" fontId="20" fillId="0" borderId="30" xfId="0" applyNumberFormat="1" applyFont="1" applyBorder="1" applyAlignment="1">
      <alignment horizontal="right"/>
    </xf>
    <xf numFmtId="165" fontId="17" fillId="0" borderId="45" xfId="0" applyNumberFormat="1" applyFont="1" applyBorder="1" applyAlignment="1">
      <alignment/>
    </xf>
    <xf numFmtId="168" fontId="17" fillId="0" borderId="31" xfId="0" applyNumberFormat="1" applyFont="1" applyFill="1" applyBorder="1" applyAlignment="1">
      <alignment horizontal="right"/>
    </xf>
    <xf numFmtId="168" fontId="17" fillId="0" borderId="32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Millares [0]_Modelo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_Modelo" xfId="54"/>
    <cellStyle name="Nota" xfId="55"/>
    <cellStyle name="Note 2" xfId="56"/>
    <cellStyle name="Percent" xfId="57"/>
    <cellStyle name="Porcentual 2" xfId="58"/>
    <cellStyle name="Resultat" xfId="59"/>
    <cellStyle name="Text d'advertiment" xfId="60"/>
    <cellStyle name="Text explicatiu" xfId="61"/>
    <cellStyle name="Títol" xfId="62"/>
    <cellStyle name="Títol 1" xfId="63"/>
    <cellStyle name="Títol 2" xfId="64"/>
    <cellStyle name="Títol 3" xfId="65"/>
    <cellStyle name="Títol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2260.1%20Balance%20de%20Trabajo%20NPGC%2008%20-%20Normal%20con%20Cuentas%2031.12.201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érdidas y ganancias"/>
      <sheetName val="Balance PRELIMINAR"/>
      <sheetName val="Pérdidas y ganancias PRELIMINAR"/>
      <sheetName val="Ate  Balance a CCAA"/>
      <sheetName val="Ate PL a CCAA"/>
    </sheetNames>
    <sheetDataSet>
      <sheetData sheetId="1">
        <row r="8">
          <cell r="J8">
            <v>-62913369</v>
          </cell>
          <cell r="L8">
            <v>-50943099</v>
          </cell>
        </row>
        <row r="9">
          <cell r="J9">
            <v>-32550</v>
          </cell>
          <cell r="L9">
            <v>-2958607</v>
          </cell>
        </row>
        <row r="13">
          <cell r="J13">
            <v>-134681</v>
          </cell>
          <cell r="L13">
            <v>-76111</v>
          </cell>
        </row>
        <row r="16">
          <cell r="J16">
            <v>2099111</v>
          </cell>
          <cell r="L16">
            <v>1868845</v>
          </cell>
        </row>
        <row r="18">
          <cell r="J18">
            <v>43346</v>
          </cell>
          <cell r="L18">
            <v>37737</v>
          </cell>
        </row>
        <row r="20">
          <cell r="J20">
            <v>-76185</v>
          </cell>
          <cell r="L20">
            <v>-78025</v>
          </cell>
        </row>
        <row r="21">
          <cell r="J21">
            <v>-28960596</v>
          </cell>
          <cell r="L21">
            <v>-35446667</v>
          </cell>
        </row>
        <row r="23">
          <cell r="J23">
            <v>28476377</v>
          </cell>
          <cell r="L23">
            <v>28513397</v>
          </cell>
        </row>
        <row r="24">
          <cell r="J24">
            <v>7740313</v>
          </cell>
          <cell r="L24">
            <v>7856326</v>
          </cell>
        </row>
        <row r="27">
          <cell r="J27">
            <v>51962958</v>
          </cell>
          <cell r="L27">
            <v>49878028</v>
          </cell>
        </row>
        <row r="28">
          <cell r="J28">
            <v>111043</v>
          </cell>
          <cell r="L28">
            <v>9221</v>
          </cell>
        </row>
        <row r="29">
          <cell r="J29">
            <v>1328830</v>
          </cell>
          <cell r="L29">
            <v>92926</v>
          </cell>
        </row>
        <row r="30">
          <cell r="J30">
            <v>11257</v>
          </cell>
          <cell r="L30">
            <v>0</v>
          </cell>
        </row>
        <row r="32">
          <cell r="J32">
            <v>10922706</v>
          </cell>
          <cell r="L32">
            <v>10797793</v>
          </cell>
        </row>
        <row r="34">
          <cell r="J34">
            <v>-9790946</v>
          </cell>
          <cell r="L34">
            <v>-9928604</v>
          </cell>
        </row>
        <row r="38">
          <cell r="J38">
            <v>-101999</v>
          </cell>
          <cell r="L38">
            <v>291327</v>
          </cell>
        </row>
        <row r="41">
          <cell r="J41">
            <v>128938</v>
          </cell>
          <cell r="L41">
            <v>14397</v>
          </cell>
        </row>
        <row r="61">
          <cell r="J61">
            <v>0</v>
          </cell>
        </row>
        <row r="65">
          <cell r="J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showGridLines="0" zoomScale="90" zoomScaleNormal="90" zoomScalePageLayoutView="80" workbookViewId="0" topLeftCell="A1">
      <selection activeCell="A4" sqref="A4:E4"/>
    </sheetView>
  </sheetViews>
  <sheetFormatPr defaultColWidth="11.421875" defaultRowHeight="12.75"/>
  <cols>
    <col min="1" max="1" width="2.7109375" style="197" customWidth="1"/>
    <col min="2" max="2" width="2.421875" style="195" bestFit="1" customWidth="1"/>
    <col min="3" max="3" width="66.7109375" style="3" customWidth="1"/>
    <col min="4" max="5" width="14.421875" style="3" bestFit="1" customWidth="1"/>
    <col min="6" max="6" width="2.57421875" style="197" customWidth="1"/>
    <col min="7" max="7" width="2.421875" style="194" customWidth="1"/>
    <col min="8" max="8" width="61.140625" style="3" customWidth="1"/>
    <col min="9" max="9" width="15.8515625" style="66" customWidth="1"/>
    <col min="10" max="10" width="14.421875" style="3" customWidth="1"/>
    <col min="11" max="11" width="12.421875" style="3" customWidth="1"/>
    <col min="12" max="16384" width="11.421875" style="3" customWidth="1"/>
  </cols>
  <sheetData>
    <row r="1" spans="1:11" ht="18">
      <c r="A1" s="329" t="s">
        <v>183</v>
      </c>
      <c r="B1" s="329"/>
      <c r="C1" s="329"/>
      <c r="D1" s="329"/>
      <c r="E1" s="329"/>
      <c r="F1" s="116"/>
      <c r="G1" s="116"/>
      <c r="H1" s="116"/>
      <c r="I1" s="268"/>
      <c r="J1" s="116"/>
      <c r="K1" s="1"/>
    </row>
    <row r="2" spans="1:11" ht="13.5">
      <c r="A2" s="39"/>
      <c r="B2" s="34"/>
      <c r="C2" s="2"/>
      <c r="D2" s="2"/>
      <c r="E2" s="2"/>
      <c r="F2" s="39"/>
      <c r="G2" s="192"/>
      <c r="H2" s="2"/>
      <c r="I2" s="32"/>
      <c r="J2" s="2"/>
      <c r="K2" s="2"/>
    </row>
    <row r="3" spans="1:12" ht="15">
      <c r="A3" s="330" t="s">
        <v>326</v>
      </c>
      <c r="B3" s="330"/>
      <c r="C3" s="330"/>
      <c r="D3" s="330"/>
      <c r="E3" s="330"/>
      <c r="F3" s="262"/>
      <c r="G3" s="262"/>
      <c r="H3" s="330"/>
      <c r="I3" s="330"/>
      <c r="J3" s="330"/>
      <c r="K3" s="330"/>
      <c r="L3" s="330"/>
    </row>
    <row r="4" spans="1:11" ht="15.75">
      <c r="A4" s="331" t="s">
        <v>177</v>
      </c>
      <c r="B4" s="331"/>
      <c r="C4" s="331"/>
      <c r="D4" s="331"/>
      <c r="E4" s="331"/>
      <c r="F4" s="263"/>
      <c r="G4" s="263"/>
      <c r="H4" s="263"/>
      <c r="I4" s="270"/>
      <c r="J4" s="263"/>
      <c r="K4" s="6"/>
    </row>
    <row r="5" spans="1:11" ht="13.5">
      <c r="A5" s="39"/>
      <c r="B5" s="34"/>
      <c r="C5" s="7"/>
      <c r="D5" s="8"/>
      <c r="E5" s="2"/>
      <c r="F5" s="39"/>
      <c r="G5" s="192"/>
      <c r="H5" s="2"/>
      <c r="I5" s="32"/>
      <c r="J5" s="2"/>
      <c r="K5" s="2"/>
    </row>
    <row r="6" spans="1:11" ht="14.25" thickBot="1">
      <c r="A6" s="39"/>
      <c r="B6" s="34"/>
      <c r="C6" s="2"/>
      <c r="D6" s="2"/>
      <c r="E6" s="2"/>
      <c r="F6" s="39"/>
      <c r="G6" s="192"/>
      <c r="H6" s="2"/>
      <c r="I6" s="32"/>
      <c r="J6" s="8"/>
      <c r="K6" s="8"/>
    </row>
    <row r="7" spans="1:11" s="14" customFormat="1" ht="12.75" customHeight="1">
      <c r="A7" s="283"/>
      <c r="B7" s="284"/>
      <c r="C7" s="285"/>
      <c r="D7" s="10"/>
      <c r="E7" s="10"/>
      <c r="F7" s="286"/>
      <c r="G7" s="287"/>
      <c r="H7" s="285"/>
      <c r="I7" s="10"/>
      <c r="J7" s="11"/>
      <c r="K7" s="12"/>
    </row>
    <row r="8" spans="1:11" s="14" customFormat="1" ht="12.75" customHeight="1">
      <c r="A8" s="288"/>
      <c r="B8" s="280"/>
      <c r="C8" s="16" t="s">
        <v>94</v>
      </c>
      <c r="D8" s="75" t="s">
        <v>325</v>
      </c>
      <c r="E8" s="75" t="s">
        <v>175</v>
      </c>
      <c r="F8" s="196"/>
      <c r="G8" s="201"/>
      <c r="H8" s="16" t="s">
        <v>37</v>
      </c>
      <c r="I8" s="76" t="s">
        <v>325</v>
      </c>
      <c r="J8" s="289" t="s">
        <v>175</v>
      </c>
      <c r="K8" s="17"/>
    </row>
    <row r="9" spans="1:11" ht="12.75" customHeight="1">
      <c r="A9" s="290"/>
      <c r="B9" s="264"/>
      <c r="C9" s="281"/>
      <c r="D9" s="19"/>
      <c r="E9" s="19"/>
      <c r="F9" s="200"/>
      <c r="G9" s="202"/>
      <c r="H9" s="67"/>
      <c r="I9" s="19"/>
      <c r="J9" s="291"/>
      <c r="K9" s="20"/>
    </row>
    <row r="10" spans="1:11" s="14" customFormat="1" ht="12.75" customHeight="1">
      <c r="A10" s="149" t="s">
        <v>284</v>
      </c>
      <c r="B10" s="156"/>
      <c r="C10" s="276" t="s">
        <v>95</v>
      </c>
      <c r="D10" s="216">
        <f>+D27+D25+D18+D11</f>
        <v>44928428.47000001</v>
      </c>
      <c r="E10" s="216">
        <f>+E27+E25+E18+E11</f>
        <v>51209678.03999999</v>
      </c>
      <c r="F10" s="204" t="s">
        <v>284</v>
      </c>
      <c r="G10" s="205"/>
      <c r="H10" s="198" t="s">
        <v>38</v>
      </c>
      <c r="I10" s="216">
        <f>+I12++I14+I15+I19+I21+I22</f>
        <v>39124439.79</v>
      </c>
      <c r="J10" s="292">
        <f>+J12+J14+J15+J19+J20+J22</f>
        <v>41653246.01</v>
      </c>
      <c r="K10" s="23"/>
    </row>
    <row r="11" spans="1:11" s="14" customFormat="1" ht="12.75" customHeight="1">
      <c r="A11" s="293" t="s">
        <v>276</v>
      </c>
      <c r="B11" s="206"/>
      <c r="C11" s="198" t="s">
        <v>39</v>
      </c>
      <c r="D11" s="220">
        <f>+SUM(D12:D17)</f>
        <v>32452092.280000012</v>
      </c>
      <c r="E11" s="220">
        <f>+SUM(E12:E17)</f>
        <v>34536448.23</v>
      </c>
      <c r="F11" s="207" t="s">
        <v>248</v>
      </c>
      <c r="G11" s="208"/>
      <c r="H11" s="198" t="s">
        <v>104</v>
      </c>
      <c r="I11" s="259">
        <f>+I12+I14+I15+I19</f>
        <v>9416313.79</v>
      </c>
      <c r="J11" s="294">
        <f>+J12+J14+J15+J19</f>
        <v>8188157.749999999</v>
      </c>
      <c r="K11" s="24"/>
    </row>
    <row r="12" spans="1:11" s="14" customFormat="1" ht="12.75" customHeight="1">
      <c r="A12" s="293"/>
      <c r="B12" s="206" t="s">
        <v>207</v>
      </c>
      <c r="C12" s="211" t="s">
        <v>280</v>
      </c>
      <c r="D12" s="230">
        <v>64311.37</v>
      </c>
      <c r="E12" s="218">
        <v>48589.49</v>
      </c>
      <c r="F12" s="207" t="s">
        <v>276</v>
      </c>
      <c r="G12" s="209"/>
      <c r="H12" s="198" t="s">
        <v>184</v>
      </c>
      <c r="I12" s="225">
        <f>+SUM(I13:I13)</f>
        <v>189038.93</v>
      </c>
      <c r="J12" s="295">
        <f>+J13</f>
        <v>189038.93</v>
      </c>
      <c r="K12" s="24"/>
    </row>
    <row r="13" spans="1:11" ht="12.75" customHeight="1">
      <c r="A13" s="293"/>
      <c r="B13" s="206" t="s">
        <v>209</v>
      </c>
      <c r="C13" s="211" t="s">
        <v>96</v>
      </c>
      <c r="D13" s="230">
        <v>6140137.01</v>
      </c>
      <c r="E13" s="218">
        <v>6140137.01</v>
      </c>
      <c r="F13" s="207"/>
      <c r="G13" s="209" t="s">
        <v>285</v>
      </c>
      <c r="H13" s="211" t="s">
        <v>263</v>
      </c>
      <c r="I13" s="227">
        <v>189038.93</v>
      </c>
      <c r="J13" s="296">
        <v>189038.93</v>
      </c>
      <c r="K13" s="24"/>
    </row>
    <row r="14" spans="1:11" ht="12.75" customHeight="1">
      <c r="A14" s="293"/>
      <c r="B14" s="206" t="s">
        <v>289</v>
      </c>
      <c r="C14" s="211" t="s">
        <v>40</v>
      </c>
      <c r="D14" s="231">
        <v>5054159.569999998</v>
      </c>
      <c r="E14" s="218">
        <v>5963671.01</v>
      </c>
      <c r="F14" s="207" t="s">
        <v>312</v>
      </c>
      <c r="G14" s="209"/>
      <c r="H14" s="198" t="s">
        <v>41</v>
      </c>
      <c r="I14" s="228">
        <v>0</v>
      </c>
      <c r="J14" s="295">
        <v>5054143.61</v>
      </c>
      <c r="K14" s="7"/>
    </row>
    <row r="15" spans="1:11" ht="12.75" customHeight="1">
      <c r="A15" s="293"/>
      <c r="B15" s="206" t="s">
        <v>290</v>
      </c>
      <c r="C15" s="211" t="s">
        <v>279</v>
      </c>
      <c r="D15" s="231">
        <v>9483993.47000001</v>
      </c>
      <c r="E15" s="218">
        <v>9769066.9</v>
      </c>
      <c r="F15" s="207" t="s">
        <v>277</v>
      </c>
      <c r="G15" s="209"/>
      <c r="H15" s="198" t="s">
        <v>264</v>
      </c>
      <c r="I15" s="225">
        <f>+SUM(I16:I18)</f>
        <v>7999118.82</v>
      </c>
      <c r="J15" s="295">
        <f>+J16+J17</f>
        <v>3558847.4099999997</v>
      </c>
      <c r="K15" s="28"/>
    </row>
    <row r="16" spans="1:11" ht="12.75" customHeight="1">
      <c r="A16" s="293"/>
      <c r="B16" s="206" t="s">
        <v>291</v>
      </c>
      <c r="C16" s="211" t="s">
        <v>275</v>
      </c>
      <c r="D16" s="230">
        <v>11707715.24</v>
      </c>
      <c r="E16" s="218">
        <v>12605595.36</v>
      </c>
      <c r="F16" s="207"/>
      <c r="G16" s="209" t="s">
        <v>285</v>
      </c>
      <c r="H16" s="211" t="s">
        <v>44</v>
      </c>
      <c r="I16" s="218">
        <v>4732374.11</v>
      </c>
      <c r="J16" s="297">
        <v>6254751.18</v>
      </c>
      <c r="K16" s="7"/>
    </row>
    <row r="17" spans="1:11" ht="12.75" customHeight="1">
      <c r="A17" s="293"/>
      <c r="B17" s="206" t="s">
        <v>222</v>
      </c>
      <c r="C17" s="211" t="s">
        <v>42</v>
      </c>
      <c r="D17" s="230">
        <v>1775.62</v>
      </c>
      <c r="E17" s="218">
        <v>9388.46</v>
      </c>
      <c r="F17" s="207"/>
      <c r="G17" s="209" t="s">
        <v>286</v>
      </c>
      <c r="H17" s="211" t="s">
        <v>105</v>
      </c>
      <c r="I17" s="271" t="s">
        <v>329</v>
      </c>
      <c r="J17" s="297">
        <v>-2695903.77</v>
      </c>
      <c r="K17" s="7"/>
    </row>
    <row r="18" spans="1:10" ht="12.75" customHeight="1">
      <c r="A18" s="293" t="s">
        <v>308</v>
      </c>
      <c r="B18" s="206"/>
      <c r="C18" s="198" t="s">
        <v>43</v>
      </c>
      <c r="D18" s="217">
        <f>+SUM(D19:D24)</f>
        <v>6189814.55</v>
      </c>
      <c r="E18" s="217">
        <f>+SUM(E19:E24)</f>
        <v>8184647.82</v>
      </c>
      <c r="F18" s="255"/>
      <c r="G18" s="209" t="s">
        <v>207</v>
      </c>
      <c r="H18" s="211" t="s">
        <v>328</v>
      </c>
      <c r="I18" s="218">
        <v>3266744.71</v>
      </c>
      <c r="J18" s="298" t="s">
        <v>329</v>
      </c>
    </row>
    <row r="19" spans="1:11" ht="12.75" customHeight="1">
      <c r="A19" s="293"/>
      <c r="B19" s="206" t="s">
        <v>286</v>
      </c>
      <c r="C19" s="211" t="s">
        <v>300</v>
      </c>
      <c r="D19" s="221">
        <v>1330247.25</v>
      </c>
      <c r="E19" s="221">
        <v>2097659.79</v>
      </c>
      <c r="F19" s="207" t="s">
        <v>310</v>
      </c>
      <c r="G19" s="209"/>
      <c r="H19" s="198" t="s">
        <v>321</v>
      </c>
      <c r="I19" s="225">
        <f>-534749.61+1762905.65</f>
        <v>1228156.04</v>
      </c>
      <c r="J19" s="295">
        <v>-613872.2</v>
      </c>
      <c r="K19" s="24"/>
    </row>
    <row r="20" spans="1:11" ht="12.75" customHeight="1">
      <c r="A20" s="293"/>
      <c r="B20" s="206" t="s">
        <v>207</v>
      </c>
      <c r="C20" s="211" t="s">
        <v>301</v>
      </c>
      <c r="D20" s="232">
        <v>1701027.74</v>
      </c>
      <c r="E20" s="221">
        <v>1884316.65</v>
      </c>
      <c r="F20" s="207" t="s">
        <v>249</v>
      </c>
      <c r="G20" s="209"/>
      <c r="H20" s="198" t="s">
        <v>106</v>
      </c>
      <c r="I20" s="226">
        <f>+I21</f>
        <v>-20566.69</v>
      </c>
      <c r="J20" s="295">
        <f>+J21</f>
        <v>-45186.17</v>
      </c>
      <c r="K20" s="24"/>
    </row>
    <row r="21" spans="1:11" ht="12.75" customHeight="1">
      <c r="A21" s="293"/>
      <c r="B21" s="206" t="s">
        <v>289</v>
      </c>
      <c r="C21" s="211" t="s">
        <v>302</v>
      </c>
      <c r="D21" s="232">
        <v>509122.21</v>
      </c>
      <c r="E21" s="221">
        <v>750175.96</v>
      </c>
      <c r="F21" s="207" t="s">
        <v>308</v>
      </c>
      <c r="G21" s="209"/>
      <c r="H21" s="198" t="s">
        <v>46</v>
      </c>
      <c r="I21" s="218">
        <v>-20566.69</v>
      </c>
      <c r="J21" s="297">
        <v>-45186.17</v>
      </c>
      <c r="K21" s="24"/>
    </row>
    <row r="22" spans="1:11" ht="12.75" customHeight="1">
      <c r="A22" s="293"/>
      <c r="B22" s="206" t="s">
        <v>290</v>
      </c>
      <c r="C22" s="211" t="s">
        <v>303</v>
      </c>
      <c r="D22" s="232">
        <v>1689643.29</v>
      </c>
      <c r="E22" s="221">
        <v>2100790.55</v>
      </c>
      <c r="F22" s="207" t="s">
        <v>250</v>
      </c>
      <c r="G22" s="209"/>
      <c r="H22" s="198" t="s">
        <v>107</v>
      </c>
      <c r="I22" s="225">
        <f>+SUM(I23:I25)</f>
        <v>29728692.69</v>
      </c>
      <c r="J22" s="295">
        <f>+J23+J24+J25</f>
        <v>33510274.43</v>
      </c>
      <c r="K22" s="24"/>
    </row>
    <row r="23" spans="1:11" ht="12.75" customHeight="1">
      <c r="A23" s="293"/>
      <c r="B23" s="206" t="s">
        <v>291</v>
      </c>
      <c r="C23" s="211" t="s">
        <v>304</v>
      </c>
      <c r="D23" s="232">
        <v>3401.56</v>
      </c>
      <c r="E23" s="221">
        <v>6812.38</v>
      </c>
      <c r="F23" s="207"/>
      <c r="G23" s="209" t="s">
        <v>285</v>
      </c>
      <c r="H23" s="211" t="s">
        <v>313</v>
      </c>
      <c r="I23" s="272">
        <v>29154469.89</v>
      </c>
      <c r="J23" s="297">
        <v>32802422.5</v>
      </c>
      <c r="K23" s="24"/>
    </row>
    <row r="24" spans="1:11" ht="12.75" customHeight="1">
      <c r="A24" s="293"/>
      <c r="B24" s="206" t="s">
        <v>222</v>
      </c>
      <c r="C24" s="211" t="s">
        <v>305</v>
      </c>
      <c r="D24" s="232">
        <v>956372.5</v>
      </c>
      <c r="E24" s="221">
        <v>1344892.49</v>
      </c>
      <c r="F24" s="207"/>
      <c r="G24" s="209" t="s">
        <v>286</v>
      </c>
      <c r="H24" s="211" t="s">
        <v>314</v>
      </c>
      <c r="I24" s="272">
        <v>22370.07</v>
      </c>
      <c r="J24" s="297">
        <v>31177.98</v>
      </c>
      <c r="K24" s="24"/>
    </row>
    <row r="25" spans="1:11" ht="12.75" customHeight="1">
      <c r="A25" s="293" t="s">
        <v>309</v>
      </c>
      <c r="B25" s="206"/>
      <c r="C25" s="198" t="s">
        <v>100</v>
      </c>
      <c r="D25" s="217">
        <f>+SUM(D26:D26)</f>
        <v>3443865.13</v>
      </c>
      <c r="E25" s="217">
        <f>+E26</f>
        <v>3443865.13</v>
      </c>
      <c r="F25" s="207"/>
      <c r="G25" s="209" t="s">
        <v>207</v>
      </c>
      <c r="H25" s="211" t="s">
        <v>315</v>
      </c>
      <c r="I25" s="272">
        <v>551852.73</v>
      </c>
      <c r="J25" s="297">
        <v>676673.95</v>
      </c>
      <c r="K25" s="24"/>
    </row>
    <row r="26" spans="1:11" ht="12.75" customHeight="1">
      <c r="A26" s="293"/>
      <c r="B26" s="206" t="s">
        <v>285</v>
      </c>
      <c r="C26" s="211" t="s">
        <v>45</v>
      </c>
      <c r="D26" s="219">
        <v>3443865.13</v>
      </c>
      <c r="E26" s="218">
        <v>3443865.13</v>
      </c>
      <c r="F26" s="207"/>
      <c r="G26" s="209"/>
      <c r="H26" s="211" t="s">
        <v>50</v>
      </c>
      <c r="I26" s="227"/>
      <c r="J26" s="297"/>
      <c r="K26" s="29"/>
    </row>
    <row r="27" spans="1:11" ht="12.75" customHeight="1">
      <c r="A27" s="293" t="s">
        <v>310</v>
      </c>
      <c r="B27" s="206"/>
      <c r="C27" s="198" t="s">
        <v>101</v>
      </c>
      <c r="D27" s="217">
        <f>+SUM(D28:D30)</f>
        <v>2842656.5100000002</v>
      </c>
      <c r="E27" s="217">
        <f>+SUM(E28:E30)</f>
        <v>5044716.859999999</v>
      </c>
      <c r="F27" s="255"/>
      <c r="G27" s="258"/>
      <c r="H27" s="30"/>
      <c r="I27" s="273"/>
      <c r="J27" s="299"/>
      <c r="K27" s="24"/>
    </row>
    <row r="28" spans="1:11" s="66" customFormat="1" ht="12.75" customHeight="1">
      <c r="A28" s="293"/>
      <c r="B28" s="206" t="s">
        <v>285</v>
      </c>
      <c r="C28" s="211" t="s">
        <v>45</v>
      </c>
      <c r="D28" s="252">
        <v>1022.19</v>
      </c>
      <c r="E28" s="222">
        <v>4641.39</v>
      </c>
      <c r="F28" s="207" t="s">
        <v>311</v>
      </c>
      <c r="G28" s="209"/>
      <c r="H28" s="198" t="s">
        <v>49</v>
      </c>
      <c r="I28" s="216">
        <f>+I29+I32+I35</f>
        <v>5709003.98</v>
      </c>
      <c r="J28" s="292">
        <f>+J29+J32+J35</f>
        <v>5859181.83</v>
      </c>
      <c r="K28" s="24"/>
    </row>
    <row r="29" spans="1:11" s="66" customFormat="1" ht="12.75" customHeight="1">
      <c r="A29" s="293"/>
      <c r="B29" s="206" t="s">
        <v>286</v>
      </c>
      <c r="C29" s="211" t="s">
        <v>48</v>
      </c>
      <c r="D29" s="222">
        <v>2390630.7</v>
      </c>
      <c r="E29" s="222">
        <v>1555364.24</v>
      </c>
      <c r="F29" s="207" t="s">
        <v>276</v>
      </c>
      <c r="G29" s="209"/>
      <c r="H29" s="198" t="s">
        <v>108</v>
      </c>
      <c r="I29" s="225">
        <f>+SUM(I30:I31)</f>
        <v>204248.35000000018</v>
      </c>
      <c r="J29" s="295">
        <f>+J30+J31</f>
        <v>182865.15</v>
      </c>
      <c r="K29" s="24"/>
    </row>
    <row r="30" spans="1:11" s="66" customFormat="1" ht="12.75" customHeight="1">
      <c r="A30" s="293"/>
      <c r="B30" s="206" t="s">
        <v>287</v>
      </c>
      <c r="C30" s="211" t="s">
        <v>47</v>
      </c>
      <c r="D30" s="222">
        <v>451003.62</v>
      </c>
      <c r="E30" s="222">
        <v>3484711.23</v>
      </c>
      <c r="F30" s="207"/>
      <c r="G30" s="209" t="s">
        <v>286</v>
      </c>
      <c r="H30" s="211" t="s">
        <v>50</v>
      </c>
      <c r="I30" s="274">
        <f>1827588.6-1762905.65</f>
        <v>64682.950000000186</v>
      </c>
      <c r="J30" s="297">
        <v>64682.95</v>
      </c>
      <c r="K30" s="24"/>
    </row>
    <row r="31" spans="1:11" s="14" customFormat="1" ht="12.75" customHeight="1">
      <c r="A31" s="293"/>
      <c r="B31" s="254"/>
      <c r="C31" s="282"/>
      <c r="D31" s="219"/>
      <c r="E31" s="223"/>
      <c r="F31" s="207"/>
      <c r="G31" s="209" t="s">
        <v>209</v>
      </c>
      <c r="H31" s="211" t="s">
        <v>316</v>
      </c>
      <c r="I31" s="274">
        <v>139565.4</v>
      </c>
      <c r="J31" s="297">
        <v>118182.2</v>
      </c>
      <c r="K31" s="29"/>
    </row>
    <row r="32" spans="1:11" ht="12.75" customHeight="1">
      <c r="A32" s="293"/>
      <c r="B32" s="206"/>
      <c r="C32" s="211"/>
      <c r="D32" s="219"/>
      <c r="E32" s="219"/>
      <c r="F32" s="207" t="s">
        <v>308</v>
      </c>
      <c r="G32" s="209"/>
      <c r="H32" s="198" t="s">
        <v>109</v>
      </c>
      <c r="I32" s="225">
        <f>+SUM(I33:I34)</f>
        <v>5171796.67</v>
      </c>
      <c r="J32" s="295">
        <f>+J34</f>
        <v>4678884.79</v>
      </c>
      <c r="K32" s="30"/>
    </row>
    <row r="33" spans="1:11" ht="12.75" customHeight="1">
      <c r="A33" s="293"/>
      <c r="B33" s="206"/>
      <c r="C33" s="211"/>
      <c r="D33" s="219"/>
      <c r="E33" s="219"/>
      <c r="F33" s="207"/>
      <c r="G33" s="209" t="s">
        <v>286</v>
      </c>
      <c r="H33" s="211" t="s">
        <v>111</v>
      </c>
      <c r="I33" s="228">
        <v>0</v>
      </c>
      <c r="J33" s="300">
        <v>0</v>
      </c>
      <c r="K33" s="29"/>
    </row>
    <row r="34" spans="1:11" ht="12.75" customHeight="1">
      <c r="A34" s="293"/>
      <c r="B34" s="206"/>
      <c r="C34" s="211"/>
      <c r="D34" s="219"/>
      <c r="E34" s="219"/>
      <c r="F34" s="207"/>
      <c r="G34" s="209" t="s">
        <v>207</v>
      </c>
      <c r="H34" s="211" t="s">
        <v>52</v>
      </c>
      <c r="I34" s="218">
        <v>5171796.67</v>
      </c>
      <c r="J34" s="297">
        <v>4678884.79</v>
      </c>
      <c r="K34" s="24"/>
    </row>
    <row r="35" spans="1:11" ht="12.75" customHeight="1">
      <c r="A35" s="293"/>
      <c r="B35" s="206"/>
      <c r="C35" s="211"/>
      <c r="D35" s="219"/>
      <c r="E35" s="219"/>
      <c r="F35" s="207" t="s">
        <v>312</v>
      </c>
      <c r="G35" s="209"/>
      <c r="H35" s="198" t="s">
        <v>112</v>
      </c>
      <c r="I35" s="225">
        <f>+I36</f>
        <v>332958.96</v>
      </c>
      <c r="J35" s="295">
        <f>+J36</f>
        <v>997431.89</v>
      </c>
      <c r="K35" s="24"/>
    </row>
    <row r="36" spans="1:11" ht="12.75" customHeight="1">
      <c r="A36" s="293"/>
      <c r="B36" s="206"/>
      <c r="C36" s="211"/>
      <c r="D36" s="219"/>
      <c r="E36" s="219"/>
      <c r="F36" s="207"/>
      <c r="G36" s="209"/>
      <c r="H36" s="211" t="s">
        <v>319</v>
      </c>
      <c r="I36" s="218">
        <v>332958.96</v>
      </c>
      <c r="J36" s="297">
        <v>997431.89</v>
      </c>
      <c r="K36" s="24"/>
    </row>
    <row r="37" spans="1:11" ht="12.75" customHeight="1">
      <c r="A37" s="293"/>
      <c r="B37" s="206"/>
      <c r="C37" s="211"/>
      <c r="D37" s="219"/>
      <c r="E37" s="219"/>
      <c r="F37" s="207"/>
      <c r="G37" s="209"/>
      <c r="H37" s="198"/>
      <c r="I37" s="218"/>
      <c r="J37" s="295"/>
      <c r="K37" s="24"/>
    </row>
    <row r="38" spans="1:11" s="14" customFormat="1" ht="12.75" customHeight="1">
      <c r="A38" s="301"/>
      <c r="B38" s="254"/>
      <c r="C38" s="282"/>
      <c r="D38" s="219"/>
      <c r="E38" s="219"/>
      <c r="F38" s="207" t="s">
        <v>317</v>
      </c>
      <c r="G38" s="209"/>
      <c r="H38" s="198" t="s">
        <v>53</v>
      </c>
      <c r="I38" s="216">
        <f>+I39+I40+I44+I48+I55</f>
        <v>35691286.03</v>
      </c>
      <c r="J38" s="292">
        <f>+J39+J40+J44+J48+J55</f>
        <v>33648893.95</v>
      </c>
      <c r="K38" s="24"/>
    </row>
    <row r="39" spans="1:11" s="14" customFormat="1" ht="12.75" customHeight="1">
      <c r="A39" s="293" t="s">
        <v>311</v>
      </c>
      <c r="B39" s="206"/>
      <c r="C39" s="198" t="s">
        <v>102</v>
      </c>
      <c r="D39" s="216">
        <f>+D54+D53+D51+D42+D40</f>
        <v>35596301.33</v>
      </c>
      <c r="E39" s="216">
        <f>+E40+E42+E51+E53+E54</f>
        <v>29951643.749999996</v>
      </c>
      <c r="F39" s="207" t="s">
        <v>308</v>
      </c>
      <c r="G39" s="209"/>
      <c r="H39" s="212" t="s">
        <v>54</v>
      </c>
      <c r="I39" s="228">
        <v>0</v>
      </c>
      <c r="J39" s="295">
        <v>27273.79</v>
      </c>
      <c r="K39" s="24"/>
    </row>
    <row r="40" spans="1:11" s="14" customFormat="1" ht="12.75" customHeight="1">
      <c r="A40" s="293" t="s">
        <v>308</v>
      </c>
      <c r="B40" s="206"/>
      <c r="C40" s="198" t="s">
        <v>51</v>
      </c>
      <c r="D40" s="217">
        <f>+SUM(D41:D41)</f>
        <v>249992.65</v>
      </c>
      <c r="E40" s="217">
        <f>+E41</f>
        <v>224912.55</v>
      </c>
      <c r="F40" s="207" t="s">
        <v>312</v>
      </c>
      <c r="G40" s="209"/>
      <c r="H40" s="212" t="s">
        <v>55</v>
      </c>
      <c r="I40" s="225">
        <f>+SUM(I41:I43)</f>
        <v>2099103.6599999997</v>
      </c>
      <c r="J40" s="295">
        <f>+SUM(J41:J43)</f>
        <v>2511585.1500000004</v>
      </c>
      <c r="K40" s="24"/>
    </row>
    <row r="41" spans="1:11" s="14" customFormat="1" ht="12.75" customHeight="1">
      <c r="A41" s="293"/>
      <c r="B41" s="206" t="s">
        <v>285</v>
      </c>
      <c r="C41" s="211" t="s">
        <v>261</v>
      </c>
      <c r="D41" s="219">
        <v>249992.65</v>
      </c>
      <c r="E41" s="219">
        <v>224912.55</v>
      </c>
      <c r="F41" s="207"/>
      <c r="G41" s="209" t="s">
        <v>285</v>
      </c>
      <c r="H41" s="211" t="s">
        <v>110</v>
      </c>
      <c r="I41" s="257">
        <v>3833.2</v>
      </c>
      <c r="J41" s="297">
        <v>7066.64</v>
      </c>
      <c r="K41" s="260"/>
    </row>
    <row r="42" spans="1:11" s="14" customFormat="1" ht="12.75" customHeight="1">
      <c r="A42" s="293" t="s">
        <v>312</v>
      </c>
      <c r="B42" s="206"/>
      <c r="C42" s="198" t="s">
        <v>262</v>
      </c>
      <c r="D42" s="217">
        <f>+SUM(D47:D50)+D43</f>
        <v>28177312.35</v>
      </c>
      <c r="E42" s="217">
        <f>+E43+E47+E48+E49+E50</f>
        <v>22619968.389999997</v>
      </c>
      <c r="F42" s="207"/>
      <c r="G42" s="209" t="s">
        <v>286</v>
      </c>
      <c r="H42" s="211" t="s">
        <v>111</v>
      </c>
      <c r="I42" s="218">
        <v>34565.58</v>
      </c>
      <c r="J42" s="297">
        <v>79274.33</v>
      </c>
      <c r="K42" s="24"/>
    </row>
    <row r="43" spans="1:11" s="14" customFormat="1" ht="12.75" customHeight="1">
      <c r="A43" s="293"/>
      <c r="B43" s="206" t="s">
        <v>285</v>
      </c>
      <c r="C43" s="211" t="s">
        <v>266</v>
      </c>
      <c r="D43" s="221">
        <f>+SUM(D44:D46)</f>
        <v>25040607.67</v>
      </c>
      <c r="E43" s="219">
        <f>+SUM(E44:E46)</f>
        <v>18586244.65</v>
      </c>
      <c r="F43" s="207"/>
      <c r="G43" s="209" t="s">
        <v>207</v>
      </c>
      <c r="H43" s="211" t="s">
        <v>52</v>
      </c>
      <c r="I43" s="218">
        <v>2060704.88</v>
      </c>
      <c r="J43" s="297">
        <v>2425244.18</v>
      </c>
      <c r="K43" s="260"/>
    </row>
    <row r="44" spans="1:11" s="14" customFormat="1" ht="12.75" customHeight="1">
      <c r="A44" s="293"/>
      <c r="B44" s="206" t="s">
        <v>285</v>
      </c>
      <c r="C44" s="211" t="s">
        <v>267</v>
      </c>
      <c r="D44" s="221">
        <v>542153.16</v>
      </c>
      <c r="E44" s="221">
        <v>878917.05</v>
      </c>
      <c r="F44" s="207" t="s">
        <v>277</v>
      </c>
      <c r="G44" s="209"/>
      <c r="H44" s="212" t="s">
        <v>113</v>
      </c>
      <c r="I44" s="225">
        <f>+SUM(I45:I47)</f>
        <v>2602662.76</v>
      </c>
      <c r="J44" s="295">
        <f>+J45+J46+J47</f>
        <v>1007535.4899999999</v>
      </c>
      <c r="K44" s="260"/>
    </row>
    <row r="45" spans="1:11" s="14" customFormat="1" ht="12.75" customHeight="1">
      <c r="A45" s="293"/>
      <c r="B45" s="206" t="s">
        <v>285</v>
      </c>
      <c r="C45" s="211" t="s">
        <v>324</v>
      </c>
      <c r="D45" s="233">
        <v>22479157.67</v>
      </c>
      <c r="E45" s="221">
        <v>15331718.95</v>
      </c>
      <c r="F45" s="207"/>
      <c r="G45" s="209" t="s">
        <v>286</v>
      </c>
      <c r="H45" s="213" t="s">
        <v>318</v>
      </c>
      <c r="I45" s="218">
        <v>1935984.02</v>
      </c>
      <c r="J45" s="297">
        <v>337038.56</v>
      </c>
      <c r="K45" s="260"/>
    </row>
    <row r="46" spans="1:11" s="14" customFormat="1" ht="12.75" customHeight="1">
      <c r="A46" s="293"/>
      <c r="B46" s="206" t="s">
        <v>285</v>
      </c>
      <c r="C46" s="211" t="s">
        <v>268</v>
      </c>
      <c r="D46" s="221">
        <v>2019296.84</v>
      </c>
      <c r="E46" s="221">
        <v>2375608.65</v>
      </c>
      <c r="F46" s="207"/>
      <c r="G46" s="209" t="s">
        <v>209</v>
      </c>
      <c r="H46" s="213" t="s">
        <v>319</v>
      </c>
      <c r="I46" s="218">
        <v>664473.24</v>
      </c>
      <c r="J46" s="297">
        <v>662598.32</v>
      </c>
      <c r="K46" s="260"/>
    </row>
    <row r="47" spans="1:11" s="14" customFormat="1" ht="12.75" customHeight="1">
      <c r="A47" s="293"/>
      <c r="B47" s="206" t="s">
        <v>286</v>
      </c>
      <c r="C47" s="211" t="s">
        <v>306</v>
      </c>
      <c r="D47" s="253">
        <v>34545.82</v>
      </c>
      <c r="E47" s="221">
        <v>23184.59</v>
      </c>
      <c r="F47" s="207"/>
      <c r="G47" s="209" t="s">
        <v>287</v>
      </c>
      <c r="H47" s="213" t="s">
        <v>320</v>
      </c>
      <c r="I47" s="227">
        <v>2205.5</v>
      </c>
      <c r="J47" s="297">
        <v>7898.61</v>
      </c>
      <c r="K47" s="229"/>
    </row>
    <row r="48" spans="1:11" s="14" customFormat="1" ht="12.75" customHeight="1">
      <c r="A48" s="293"/>
      <c r="B48" s="206" t="s">
        <v>209</v>
      </c>
      <c r="C48" s="211" t="s">
        <v>307</v>
      </c>
      <c r="D48" s="221">
        <v>2159206.41</v>
      </c>
      <c r="E48" s="221">
        <v>3306744.67</v>
      </c>
      <c r="F48" s="207" t="s">
        <v>309</v>
      </c>
      <c r="G48" s="209"/>
      <c r="H48" s="212" t="s">
        <v>97</v>
      </c>
      <c r="I48" s="225">
        <f>+SUM(I49:I54)</f>
        <v>24655881.19</v>
      </c>
      <c r="J48" s="295">
        <f>+SUM(J49:J54)</f>
        <v>21887001.71</v>
      </c>
      <c r="K48" s="260"/>
    </row>
    <row r="49" spans="1:11" s="14" customFormat="1" ht="12.75" customHeight="1">
      <c r="A49" s="293"/>
      <c r="B49" s="206" t="s">
        <v>287</v>
      </c>
      <c r="C49" s="211" t="s">
        <v>33</v>
      </c>
      <c r="D49" s="219">
        <v>8650.9</v>
      </c>
      <c r="E49" s="221">
        <v>7213.11</v>
      </c>
      <c r="F49" s="207"/>
      <c r="G49" s="209" t="s">
        <v>285</v>
      </c>
      <c r="H49" s="211" t="s">
        <v>56</v>
      </c>
      <c r="I49" s="218">
        <v>18630411.55</v>
      </c>
      <c r="J49" s="297">
        <v>16184646.74</v>
      </c>
      <c r="K49" s="260"/>
    </row>
    <row r="50" spans="1:11" s="14" customFormat="1" ht="12.75" customHeight="1">
      <c r="A50" s="293"/>
      <c r="B50" s="206" t="s">
        <v>290</v>
      </c>
      <c r="C50" s="211" t="s">
        <v>322</v>
      </c>
      <c r="D50" s="219">
        <v>934301.55</v>
      </c>
      <c r="E50" s="219">
        <v>696581.37</v>
      </c>
      <c r="F50" s="207"/>
      <c r="G50" s="209" t="s">
        <v>286</v>
      </c>
      <c r="H50" s="211" t="s">
        <v>98</v>
      </c>
      <c r="I50" s="218">
        <v>556029.46</v>
      </c>
      <c r="J50" s="297">
        <v>590885.05</v>
      </c>
      <c r="K50" s="261"/>
    </row>
    <row r="51" spans="1:11" s="14" customFormat="1" ht="12.75" customHeight="1">
      <c r="A51" s="293" t="s">
        <v>309</v>
      </c>
      <c r="B51" s="206"/>
      <c r="C51" s="276" t="s">
        <v>57</v>
      </c>
      <c r="D51" s="217">
        <f>+SUM(D52:D52)</f>
        <v>3156865</v>
      </c>
      <c r="E51" s="217">
        <v>4440</v>
      </c>
      <c r="F51" s="207"/>
      <c r="G51" s="209" t="s">
        <v>207</v>
      </c>
      <c r="H51" s="211" t="s">
        <v>114</v>
      </c>
      <c r="I51" s="218">
        <v>5283.55</v>
      </c>
      <c r="J51" s="297">
        <v>7760.35</v>
      </c>
      <c r="K51" s="261"/>
    </row>
    <row r="52" spans="1:11" s="14" customFormat="1" ht="12.75" customHeight="1">
      <c r="A52" s="293"/>
      <c r="B52" s="206" t="s">
        <v>287</v>
      </c>
      <c r="C52" s="211" t="s">
        <v>47</v>
      </c>
      <c r="D52" s="219">
        <v>3156865</v>
      </c>
      <c r="E52" s="219">
        <v>4440</v>
      </c>
      <c r="F52" s="207"/>
      <c r="G52" s="209" t="s">
        <v>209</v>
      </c>
      <c r="H52" s="211" t="s">
        <v>33</v>
      </c>
      <c r="I52" s="218">
        <v>1544065.13</v>
      </c>
      <c r="J52" s="297">
        <v>972919.56</v>
      </c>
      <c r="K52" s="24"/>
    </row>
    <row r="53" spans="1:11" s="14" customFormat="1" ht="12.75" customHeight="1">
      <c r="A53" s="293" t="s">
        <v>310</v>
      </c>
      <c r="B53" s="206"/>
      <c r="C53" s="276" t="s">
        <v>58</v>
      </c>
      <c r="D53" s="217">
        <v>948564.41</v>
      </c>
      <c r="E53" s="217">
        <v>1282985.27</v>
      </c>
      <c r="F53" s="207"/>
      <c r="G53" s="209" t="s">
        <v>289</v>
      </c>
      <c r="H53" s="211" t="s">
        <v>323</v>
      </c>
      <c r="I53" s="218">
        <v>1752610.22</v>
      </c>
      <c r="J53" s="297">
        <v>2133052.73</v>
      </c>
      <c r="K53" s="24"/>
    </row>
    <row r="54" spans="1:11" s="14" customFormat="1" ht="12.75" customHeight="1">
      <c r="A54" s="293" t="s">
        <v>278</v>
      </c>
      <c r="B54" s="206"/>
      <c r="C54" s="276" t="s">
        <v>99</v>
      </c>
      <c r="D54" s="217">
        <f>+SUM(D55:D55)</f>
        <v>3063566.92</v>
      </c>
      <c r="E54" s="217">
        <f>+E55</f>
        <v>5819337.54</v>
      </c>
      <c r="F54" s="207"/>
      <c r="G54" s="209" t="s">
        <v>290</v>
      </c>
      <c r="H54" s="211" t="s">
        <v>282</v>
      </c>
      <c r="I54" s="227">
        <v>2167481.28</v>
      </c>
      <c r="J54" s="297">
        <v>1997737.28</v>
      </c>
      <c r="K54" s="24"/>
    </row>
    <row r="55" spans="1:11" s="14" customFormat="1" ht="12.75" customHeight="1">
      <c r="A55" s="302"/>
      <c r="B55" s="214" t="s">
        <v>285</v>
      </c>
      <c r="C55" s="215" t="s">
        <v>59</v>
      </c>
      <c r="D55" s="224">
        <v>3063566.92</v>
      </c>
      <c r="E55" s="224">
        <v>5819337.54</v>
      </c>
      <c r="F55" s="207" t="s">
        <v>310</v>
      </c>
      <c r="G55" s="209"/>
      <c r="H55" s="212" t="s">
        <v>58</v>
      </c>
      <c r="I55" s="225">
        <v>6333638.42</v>
      </c>
      <c r="J55" s="295">
        <v>8215497.81</v>
      </c>
      <c r="K55" s="24"/>
    </row>
    <row r="56" spans="1:11" s="14" customFormat="1" ht="12.75" customHeight="1" thickBot="1">
      <c r="A56" s="303"/>
      <c r="B56" s="304"/>
      <c r="C56" s="305" t="s">
        <v>103</v>
      </c>
      <c r="D56" s="306">
        <f>+D10+D39</f>
        <v>80524729.80000001</v>
      </c>
      <c r="E56" s="306">
        <f>+E39+E10</f>
        <v>81161321.78999999</v>
      </c>
      <c r="F56" s="307"/>
      <c r="G56" s="308"/>
      <c r="H56" s="309" t="s">
        <v>115</v>
      </c>
      <c r="I56" s="306">
        <f>+I10+I28+I38</f>
        <v>80524729.8</v>
      </c>
      <c r="J56" s="310">
        <f>+J38+J28+J10</f>
        <v>81161321.78999999</v>
      </c>
      <c r="K56" s="24"/>
    </row>
    <row r="57" spans="1:11" s="14" customFormat="1" ht="12.75" customHeight="1">
      <c r="A57" s="74"/>
      <c r="B57" s="70"/>
      <c r="C57" s="97"/>
      <c r="D57" s="70"/>
      <c r="E57" s="70"/>
      <c r="F57" s="74"/>
      <c r="G57" s="203"/>
      <c r="H57" s="32"/>
      <c r="I57" s="71"/>
      <c r="J57" s="71"/>
      <c r="K57" s="24"/>
    </row>
    <row r="58" spans="1:11" s="14" customFormat="1" ht="12.75" customHeight="1">
      <c r="A58" s="74"/>
      <c r="B58" s="70"/>
      <c r="C58" s="32"/>
      <c r="D58" s="72"/>
      <c r="E58" s="32"/>
      <c r="F58" s="74"/>
      <c r="G58" s="203"/>
      <c r="H58" s="32"/>
      <c r="I58" s="275"/>
      <c r="J58" s="70"/>
      <c r="K58" s="24"/>
    </row>
    <row r="59" spans="1:11" s="14" customFormat="1" ht="12.75" customHeight="1">
      <c r="A59" s="74"/>
      <c r="B59" s="70"/>
      <c r="C59" s="72"/>
      <c r="E59" s="64"/>
      <c r="F59" s="199"/>
      <c r="G59" s="203"/>
      <c r="H59" s="73"/>
      <c r="I59" s="70"/>
      <c r="J59" s="62"/>
      <c r="K59" s="24"/>
    </row>
    <row r="60" spans="1:11" s="14" customFormat="1" ht="12.75" customHeight="1">
      <c r="A60" s="74"/>
      <c r="B60" s="70"/>
      <c r="C60" s="32"/>
      <c r="D60" s="32"/>
      <c r="E60" s="20"/>
      <c r="F60" s="57"/>
      <c r="G60" s="28"/>
      <c r="H60" s="20"/>
      <c r="I60" s="74"/>
      <c r="J60" s="74"/>
      <c r="K60" s="24"/>
    </row>
    <row r="61" spans="1:11" s="14" customFormat="1" ht="12.75" customHeight="1">
      <c r="A61" s="39"/>
      <c r="B61" s="34"/>
      <c r="C61" s="2"/>
      <c r="D61" s="2"/>
      <c r="E61" s="8"/>
      <c r="F61" s="22"/>
      <c r="G61" s="193"/>
      <c r="H61" s="38"/>
      <c r="I61" s="70"/>
      <c r="J61" s="2"/>
      <c r="K61" s="24"/>
    </row>
    <row r="62" spans="1:11" s="14" customFormat="1" ht="12.75" customHeight="1">
      <c r="A62" s="39"/>
      <c r="B62" s="34"/>
      <c r="C62" s="2"/>
      <c r="D62" s="2"/>
      <c r="E62" s="8"/>
      <c r="F62" s="22"/>
      <c r="G62" s="193"/>
      <c r="H62" s="100"/>
      <c r="I62" s="100"/>
      <c r="J62" s="100"/>
      <c r="K62" s="24"/>
    </row>
    <row r="63" spans="1:11" s="14" customFormat="1" ht="12.75" customHeight="1">
      <c r="A63" s="39"/>
      <c r="B63" s="34"/>
      <c r="C63" s="2"/>
      <c r="D63" s="2"/>
      <c r="E63" s="8"/>
      <c r="F63" s="22"/>
      <c r="G63" s="193"/>
      <c r="H63" s="8"/>
      <c r="I63" s="66"/>
      <c r="J63" s="2"/>
      <c r="K63" s="24"/>
    </row>
    <row r="64" spans="1:11" s="14" customFormat="1" ht="12.75" customHeight="1">
      <c r="A64" s="39"/>
      <c r="B64" s="34"/>
      <c r="C64" s="2"/>
      <c r="D64" s="2"/>
      <c r="E64" s="8"/>
      <c r="F64" s="22"/>
      <c r="G64" s="193"/>
      <c r="H64" s="8"/>
      <c r="I64" s="70"/>
      <c r="J64" s="2"/>
      <c r="K64" s="24"/>
    </row>
    <row r="65" spans="1:11" s="14" customFormat="1" ht="12.75" customHeight="1">
      <c r="A65" s="39"/>
      <c r="B65" s="34"/>
      <c r="C65" s="2"/>
      <c r="D65" s="2"/>
      <c r="E65" s="2"/>
      <c r="F65" s="39"/>
      <c r="G65" s="192"/>
      <c r="H65" s="2"/>
      <c r="I65" s="70"/>
      <c r="J65" s="2"/>
      <c r="K65" s="24"/>
    </row>
    <row r="66" spans="1:11" s="14" customFormat="1" ht="12.75" customHeight="1">
      <c r="A66" s="39"/>
      <c r="B66" s="34"/>
      <c r="C66" s="2"/>
      <c r="D66" s="2"/>
      <c r="E66" s="2"/>
      <c r="F66" s="39"/>
      <c r="G66" s="192"/>
      <c r="H66" s="2"/>
      <c r="I66" s="70"/>
      <c r="J66" s="2"/>
      <c r="K66" s="24"/>
    </row>
    <row r="67" spans="1:11" s="14" customFormat="1" ht="12.75" customHeight="1">
      <c r="A67" s="39"/>
      <c r="B67" s="34"/>
      <c r="C67" s="2"/>
      <c r="D67" s="2"/>
      <c r="E67" s="2"/>
      <c r="F67" s="39"/>
      <c r="G67" s="192"/>
      <c r="H67" s="2"/>
      <c r="I67" s="70"/>
      <c r="J67" s="2"/>
      <c r="K67" s="24"/>
    </row>
    <row r="68" spans="1:11" s="14" customFormat="1" ht="12.75" customHeight="1">
      <c r="A68" s="39"/>
      <c r="B68" s="34"/>
      <c r="C68" s="2"/>
      <c r="D68" s="2"/>
      <c r="E68" s="2"/>
      <c r="F68" s="39"/>
      <c r="G68" s="192"/>
      <c r="H68" s="2"/>
      <c r="I68" s="32"/>
      <c r="J68" s="2"/>
      <c r="K68" s="24"/>
    </row>
    <row r="69" spans="1:11" s="14" customFormat="1" ht="12.75" customHeight="1">
      <c r="A69" s="39"/>
      <c r="B69" s="34"/>
      <c r="C69" s="2"/>
      <c r="D69" s="2"/>
      <c r="E69" s="2"/>
      <c r="F69" s="39"/>
      <c r="G69" s="192"/>
      <c r="H69" s="2"/>
      <c r="I69" s="32"/>
      <c r="J69" s="2"/>
      <c r="K69" s="24"/>
    </row>
    <row r="70" spans="1:11" s="14" customFormat="1" ht="12.75" customHeight="1">
      <c r="A70" s="39"/>
      <c r="B70" s="34"/>
      <c r="C70" s="2"/>
      <c r="D70" s="2"/>
      <c r="E70" s="2"/>
      <c r="F70" s="39"/>
      <c r="G70" s="192"/>
      <c r="H70" s="2"/>
      <c r="I70" s="32"/>
      <c r="J70" s="2"/>
      <c r="K70" s="24"/>
    </row>
    <row r="71" spans="1:11" s="14" customFormat="1" ht="12.75" customHeight="1">
      <c r="A71" s="39"/>
      <c r="B71" s="34"/>
      <c r="C71" s="2"/>
      <c r="D71" s="2"/>
      <c r="E71" s="2"/>
      <c r="F71" s="39"/>
      <c r="G71" s="192"/>
      <c r="H71" s="2"/>
      <c r="I71" s="32"/>
      <c r="J71" s="2"/>
      <c r="K71" s="24"/>
    </row>
    <row r="72" spans="1:11" s="14" customFormat="1" ht="12.75" customHeight="1">
      <c r="A72" s="39"/>
      <c r="B72" s="34"/>
      <c r="C72" s="2"/>
      <c r="D72" s="2"/>
      <c r="E72" s="2"/>
      <c r="F72" s="39"/>
      <c r="G72" s="192"/>
      <c r="H72" s="2"/>
      <c r="I72" s="32"/>
      <c r="J72" s="2"/>
      <c r="K72" s="24"/>
    </row>
    <row r="73" spans="1:11" s="14" customFormat="1" ht="12.75" customHeight="1">
      <c r="A73" s="39"/>
      <c r="B73" s="34"/>
      <c r="C73" s="2"/>
      <c r="D73" s="2"/>
      <c r="E73" s="2"/>
      <c r="F73" s="39"/>
      <c r="G73" s="192"/>
      <c r="H73" s="2"/>
      <c r="I73" s="32"/>
      <c r="J73" s="2"/>
      <c r="K73" s="24"/>
    </row>
    <row r="74" spans="1:11" s="14" customFormat="1" ht="12.75" customHeight="1">
      <c r="A74" s="39"/>
      <c r="B74" s="34"/>
      <c r="C74" s="2"/>
      <c r="D74" s="2"/>
      <c r="E74" s="2"/>
      <c r="F74" s="39"/>
      <c r="G74" s="192"/>
      <c r="H74" s="2"/>
      <c r="I74" s="32"/>
      <c r="J74" s="2"/>
      <c r="K74" s="24"/>
    </row>
    <row r="75" spans="1:11" s="14" customFormat="1" ht="12.75" customHeight="1">
      <c r="A75" s="197"/>
      <c r="B75" s="195"/>
      <c r="C75" s="3"/>
      <c r="D75" s="3"/>
      <c r="E75" s="3"/>
      <c r="F75" s="197"/>
      <c r="G75" s="194"/>
      <c r="H75" s="3"/>
      <c r="I75" s="66"/>
      <c r="J75" s="3"/>
      <c r="K75" s="24"/>
    </row>
    <row r="76" ht="12.75" customHeight="1">
      <c r="K76" s="33"/>
    </row>
    <row r="77" ht="14.25">
      <c r="K77" s="35"/>
    </row>
    <row r="78" ht="15" customHeight="1">
      <c r="K78" s="37"/>
    </row>
    <row r="79" ht="14.25">
      <c r="K79" s="34"/>
    </row>
    <row r="80" ht="14.25">
      <c r="K80" s="37"/>
    </row>
    <row r="81" ht="14.25">
      <c r="K81" s="39"/>
    </row>
    <row r="82" ht="14.25">
      <c r="K82" s="2"/>
    </row>
    <row r="83" ht="14.25">
      <c r="K83" s="2"/>
    </row>
    <row r="84" ht="14.25">
      <c r="K84" s="2"/>
    </row>
    <row r="85" ht="14.25">
      <c r="K85" s="2"/>
    </row>
    <row r="86" ht="14.25">
      <c r="K86" s="2"/>
    </row>
    <row r="87" ht="14.25">
      <c r="K87" s="2"/>
    </row>
    <row r="88" ht="14.25">
      <c r="K88" s="2"/>
    </row>
    <row r="89" ht="14.25">
      <c r="K89" s="2"/>
    </row>
    <row r="90" ht="14.25">
      <c r="K90" s="2"/>
    </row>
    <row r="91" ht="14.25">
      <c r="K91" s="2"/>
    </row>
    <row r="92" ht="14.25">
      <c r="K92" s="2"/>
    </row>
    <row r="93" ht="14.25">
      <c r="K93" s="2"/>
    </row>
    <row r="94" ht="14.25">
      <c r="K94" s="2"/>
    </row>
    <row r="95" ht="14.25">
      <c r="K95" s="2"/>
    </row>
  </sheetData>
  <sheetProtection password="CA9D"/>
  <mergeCells count="4">
    <mergeCell ref="A1:E1"/>
    <mergeCell ref="A3:E3"/>
    <mergeCell ref="A4:E4"/>
    <mergeCell ref="H3:L3"/>
  </mergeCells>
  <printOptions/>
  <pageMargins left="1.4" right="0.3937007874015748" top="0.35" bottom="0.27" header="0.25" footer="0.23"/>
  <pageSetup fitToHeight="1" fitToWidth="1" horizontalDpi="300" verticalDpi="300" orientation="landscape" paperSize="9" scale="51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76"/>
  <sheetViews>
    <sheetView showGridLines="0" zoomScalePageLayoutView="0" workbookViewId="0" topLeftCell="A2">
      <selection activeCell="B76" sqref="B76:E76"/>
    </sheetView>
  </sheetViews>
  <sheetFormatPr defaultColWidth="11.421875" defaultRowHeight="12.75"/>
  <cols>
    <col min="1" max="1" width="11.421875" style="103" customWidth="1"/>
    <col min="2" max="2" width="72.28125" style="103" bestFit="1" customWidth="1"/>
    <col min="3" max="3" width="9.140625" style="115" customWidth="1"/>
    <col min="4" max="5" width="11.28125" style="103" bestFit="1" customWidth="1"/>
    <col min="6" max="16384" width="11.421875" style="103" customWidth="1"/>
  </cols>
  <sheetData>
    <row r="1" ht="11.25">
      <c r="C1" s="103"/>
    </row>
    <row r="2" spans="2:6" ht="11.25">
      <c r="B2" s="332" t="s">
        <v>183</v>
      </c>
      <c r="C2" s="332"/>
      <c r="D2" s="332"/>
      <c r="E2" s="332"/>
      <c r="F2" s="191"/>
    </row>
    <row r="3" spans="2:6" ht="11.25">
      <c r="B3" s="131"/>
      <c r="C3" s="131"/>
      <c r="D3" s="131"/>
      <c r="E3" s="131"/>
      <c r="F3" s="131"/>
    </row>
    <row r="4" spans="2:6" ht="11.25">
      <c r="B4" s="332" t="s">
        <v>271</v>
      </c>
      <c r="C4" s="332"/>
      <c r="D4" s="332"/>
      <c r="E4" s="332"/>
      <c r="F4" s="131"/>
    </row>
    <row r="5" spans="2:6" ht="11.25">
      <c r="B5" s="333" t="s">
        <v>177</v>
      </c>
      <c r="C5" s="333"/>
      <c r="D5" s="333"/>
      <c r="E5" s="333"/>
      <c r="F5" s="134"/>
    </row>
    <row r="6" spans="2:6" ht="11.25">
      <c r="B6" s="133"/>
      <c r="C6" s="133"/>
      <c r="D6" s="133"/>
      <c r="E6" s="134"/>
      <c r="F6" s="134"/>
    </row>
    <row r="7" spans="2:6" ht="11.25">
      <c r="B7" s="133"/>
      <c r="C7" s="133"/>
      <c r="D7" s="133"/>
      <c r="E7" s="134"/>
      <c r="F7" s="134"/>
    </row>
    <row r="8" spans="2:6" ht="12" thickBot="1">
      <c r="B8" s="133"/>
      <c r="C8" s="133"/>
      <c r="D8" s="133"/>
      <c r="E8" s="134"/>
      <c r="F8" s="134"/>
    </row>
    <row r="9" spans="2:5" ht="24.75" customHeight="1">
      <c r="B9" s="175" t="s">
        <v>60</v>
      </c>
      <c r="C9" s="190" t="s">
        <v>254</v>
      </c>
      <c r="D9" s="176" t="s">
        <v>255</v>
      </c>
      <c r="E9" s="177" t="s">
        <v>256</v>
      </c>
    </row>
    <row r="10" spans="2:5" ht="11.25">
      <c r="B10" s="178" t="s">
        <v>186</v>
      </c>
      <c r="C10" s="113" t="s">
        <v>257</v>
      </c>
      <c r="D10" s="179">
        <f>+SUM(D11:D16)</f>
        <v>91906515</v>
      </c>
      <c r="E10" s="180">
        <f>+SUM(E11:E16)</f>
        <v>89348373</v>
      </c>
    </row>
    <row r="11" spans="2:5" ht="11.25">
      <c r="B11" s="181" t="s">
        <v>61</v>
      </c>
      <c r="C11" s="114"/>
      <c r="D11" s="147">
        <f>-+'[1]Pérdidas y ganancias'!$J$8</f>
        <v>62913369</v>
      </c>
      <c r="E11" s="182">
        <v>50943099</v>
      </c>
    </row>
    <row r="12" spans="2:5" ht="11.25">
      <c r="B12" s="181" t="s">
        <v>189</v>
      </c>
      <c r="C12" s="114"/>
      <c r="D12" s="110">
        <v>32550</v>
      </c>
      <c r="E12" s="182">
        <v>2895531</v>
      </c>
    </row>
    <row r="13" spans="2:5" ht="11.25">
      <c r="B13" s="181" t="s">
        <v>191</v>
      </c>
      <c r="C13" s="114"/>
      <c r="D13" s="111">
        <v>0</v>
      </c>
      <c r="E13" s="183">
        <v>0</v>
      </c>
    </row>
    <row r="14" spans="2:5" ht="11.25">
      <c r="B14" s="181" t="s">
        <v>193</v>
      </c>
      <c r="C14" s="114"/>
      <c r="D14" s="111">
        <v>0</v>
      </c>
      <c r="E14" s="182">
        <v>16123</v>
      </c>
    </row>
    <row r="15" spans="2:5" ht="11.25">
      <c r="B15" s="181" t="s">
        <v>195</v>
      </c>
      <c r="C15" s="114"/>
      <c r="D15" s="110">
        <v>28960596</v>
      </c>
      <c r="E15" s="182">
        <v>35446668</v>
      </c>
    </row>
    <row r="16" spans="2:5" ht="11.25">
      <c r="B16" s="181" t="s">
        <v>197</v>
      </c>
      <c r="C16" s="114"/>
      <c r="D16" s="110"/>
      <c r="E16" s="182">
        <v>46952</v>
      </c>
    </row>
    <row r="17" spans="2:5" ht="11.25">
      <c r="B17" s="181" t="s">
        <v>199</v>
      </c>
      <c r="C17" s="114"/>
      <c r="D17" s="111">
        <v>0</v>
      </c>
      <c r="E17" s="183">
        <v>0</v>
      </c>
    </row>
    <row r="18" spans="2:5" ht="11.25">
      <c r="B18" s="181" t="s">
        <v>201</v>
      </c>
      <c r="C18" s="114"/>
      <c r="D18" s="111">
        <v>0</v>
      </c>
      <c r="E18" s="183">
        <v>0</v>
      </c>
    </row>
    <row r="19" spans="2:5" ht="11.25">
      <c r="B19" s="178" t="s">
        <v>203</v>
      </c>
      <c r="C19" s="121"/>
      <c r="D19" s="162">
        <v>0</v>
      </c>
      <c r="E19" s="184">
        <v>-521483</v>
      </c>
    </row>
    <row r="20" spans="2:5" ht="11.25">
      <c r="B20" s="181" t="s">
        <v>204</v>
      </c>
      <c r="C20" s="114"/>
      <c r="D20" s="110">
        <v>-959050</v>
      </c>
      <c r="E20" s="182">
        <v>-521483</v>
      </c>
    </row>
    <row r="21" spans="2:5" ht="11.25">
      <c r="B21" s="181" t="s">
        <v>205</v>
      </c>
      <c r="C21" s="114"/>
      <c r="D21" s="111">
        <v>0</v>
      </c>
      <c r="E21" s="183">
        <v>0</v>
      </c>
    </row>
    <row r="22" spans="2:5" ht="11.25">
      <c r="B22" s="181" t="s">
        <v>206</v>
      </c>
      <c r="C22" s="114"/>
      <c r="D22" s="111">
        <v>0</v>
      </c>
      <c r="E22" s="183">
        <v>0</v>
      </c>
    </row>
    <row r="23" spans="2:5" ht="11.25">
      <c r="B23" s="178" t="s">
        <v>208</v>
      </c>
      <c r="C23" s="121"/>
      <c r="D23" s="111">
        <v>0</v>
      </c>
      <c r="E23" s="183">
        <v>0</v>
      </c>
    </row>
    <row r="24" spans="2:5" ht="11.25">
      <c r="B24" s="178" t="s">
        <v>210</v>
      </c>
      <c r="C24" s="121"/>
      <c r="D24" s="119">
        <v>134681</v>
      </c>
      <c r="E24" s="184">
        <v>76111</v>
      </c>
    </row>
    <row r="25" spans="2:5" ht="11.25">
      <c r="B25" s="178" t="s">
        <v>63</v>
      </c>
      <c r="C25" s="114" t="s">
        <v>258</v>
      </c>
      <c r="D25" s="119">
        <f>+SUM(D26:D29)</f>
        <v>-2142457</v>
      </c>
      <c r="E25" s="184">
        <f>+SUM(E26:E29)</f>
        <v>-1906582</v>
      </c>
    </row>
    <row r="26" spans="2:5" ht="11.25">
      <c r="B26" s="181" t="s">
        <v>212</v>
      </c>
      <c r="C26" s="114"/>
      <c r="D26" s="110">
        <v>-2099111</v>
      </c>
      <c r="E26" s="182">
        <v>-1868845</v>
      </c>
    </row>
    <row r="27" spans="2:5" ht="11.25">
      <c r="B27" s="181" t="s">
        <v>117</v>
      </c>
      <c r="C27" s="114"/>
      <c r="D27" s="111">
        <v>0</v>
      </c>
      <c r="E27" s="183">
        <v>0</v>
      </c>
    </row>
    <row r="28" spans="2:5" ht="11.25">
      <c r="B28" s="181" t="s">
        <v>213</v>
      </c>
      <c r="C28" s="114"/>
      <c r="D28" s="111">
        <v>0</v>
      </c>
      <c r="E28" s="183">
        <v>0</v>
      </c>
    </row>
    <row r="29" spans="2:5" ht="11.25">
      <c r="B29" s="181" t="s">
        <v>214</v>
      </c>
      <c r="C29" s="114"/>
      <c r="D29" s="110">
        <v>-43346</v>
      </c>
      <c r="E29" s="182">
        <v>-37737</v>
      </c>
    </row>
    <row r="30" spans="2:5" ht="11.25">
      <c r="B30" s="178" t="s">
        <v>216</v>
      </c>
      <c r="C30" s="121"/>
      <c r="D30" s="119">
        <f>+SUM(D31:D33)</f>
        <v>76185</v>
      </c>
      <c r="E30" s="184">
        <f>+SUM(E31:E33)</f>
        <v>78025</v>
      </c>
    </row>
    <row r="31" spans="2:5" ht="11.25">
      <c r="B31" s="181" t="s">
        <v>217</v>
      </c>
      <c r="C31" s="114"/>
      <c r="D31" s="110">
        <v>14000</v>
      </c>
      <c r="E31" s="182">
        <v>78025</v>
      </c>
    </row>
    <row r="32" spans="2:5" ht="11.25">
      <c r="B32" s="181" t="s">
        <v>218</v>
      </c>
      <c r="C32" s="114"/>
      <c r="D32" s="111">
        <v>0</v>
      </c>
      <c r="E32" s="183">
        <v>0</v>
      </c>
    </row>
    <row r="33" spans="2:5" ht="11.25">
      <c r="B33" s="181" t="s">
        <v>120</v>
      </c>
      <c r="C33" s="114"/>
      <c r="D33" s="110">
        <v>62185</v>
      </c>
      <c r="E33" s="183">
        <v>0</v>
      </c>
    </row>
    <row r="34" spans="2:5" ht="11.25">
      <c r="B34" s="178" t="s">
        <v>64</v>
      </c>
      <c r="C34" s="121"/>
      <c r="D34" s="119">
        <f>+SUM(D35:D36)</f>
        <v>-36216690</v>
      </c>
      <c r="E34" s="184">
        <f>+SUM(E35:E36)</f>
        <v>-36369723</v>
      </c>
    </row>
    <row r="35" spans="2:5" ht="11.25">
      <c r="B35" s="181" t="s">
        <v>122</v>
      </c>
      <c r="C35" s="114"/>
      <c r="D35" s="110">
        <v>-28476377</v>
      </c>
      <c r="E35" s="182">
        <v>-28513397</v>
      </c>
    </row>
    <row r="36" spans="2:5" ht="11.25">
      <c r="B36" s="181" t="s">
        <v>65</v>
      </c>
      <c r="C36" s="114" t="s">
        <v>259</v>
      </c>
      <c r="D36" s="110">
        <v>-7740313</v>
      </c>
      <c r="E36" s="182">
        <v>-7856326</v>
      </c>
    </row>
    <row r="37" spans="2:5" ht="11.25">
      <c r="B37" s="181" t="s">
        <v>66</v>
      </c>
      <c r="C37" s="114"/>
      <c r="D37" s="111">
        <v>0</v>
      </c>
      <c r="E37" s="183">
        <v>0</v>
      </c>
    </row>
    <row r="38" spans="2:5" ht="11.25">
      <c r="B38" s="178" t="s">
        <v>123</v>
      </c>
      <c r="C38" s="121"/>
      <c r="D38" s="119">
        <f>+SUM(D39:D42)</f>
        <v>-53414087</v>
      </c>
      <c r="E38" s="184">
        <f>+SUM(E39:E41)</f>
        <v>-49980175</v>
      </c>
    </row>
    <row r="39" spans="2:5" ht="11.25">
      <c r="B39" s="181" t="s">
        <v>67</v>
      </c>
      <c r="C39" s="114"/>
      <c r="D39" s="110">
        <v>-51962957</v>
      </c>
      <c r="E39" s="182">
        <v>-49878028</v>
      </c>
    </row>
    <row r="40" spans="2:5" ht="11.25">
      <c r="B40" s="181" t="s">
        <v>68</v>
      </c>
      <c r="C40" s="114"/>
      <c r="D40" s="110">
        <v>-111043</v>
      </c>
      <c r="E40" s="182">
        <v>-9218</v>
      </c>
    </row>
    <row r="41" spans="2:5" ht="11.25">
      <c r="B41" s="181" t="s">
        <v>221</v>
      </c>
      <c r="C41" s="114"/>
      <c r="D41" s="159">
        <f>-+'[1]Pérdidas y ganancias'!$J$29</f>
        <v>-1328830</v>
      </c>
      <c r="E41" s="182">
        <v>-92929</v>
      </c>
    </row>
    <row r="42" spans="2:5" ht="11.25">
      <c r="B42" s="181" t="s">
        <v>69</v>
      </c>
      <c r="C42" s="114"/>
      <c r="D42" s="159">
        <f>-+'[1]Pérdidas y ganancias'!$J$30</f>
        <v>-11257</v>
      </c>
      <c r="E42" s="183">
        <v>0</v>
      </c>
    </row>
    <row r="43" spans="2:5" ht="11.25">
      <c r="B43" s="178" t="s">
        <v>125</v>
      </c>
      <c r="C43" s="121"/>
      <c r="D43" s="119">
        <v>-10922706</v>
      </c>
      <c r="E43" s="184">
        <v>-10797793</v>
      </c>
    </row>
    <row r="44" spans="2:5" ht="11.25">
      <c r="B44" s="178" t="s">
        <v>224</v>
      </c>
      <c r="C44" s="121"/>
      <c r="D44" s="119">
        <v>9790946</v>
      </c>
      <c r="E44" s="184">
        <v>9928604</v>
      </c>
    </row>
    <row r="45" spans="2:5" ht="11.25">
      <c r="B45" s="178" t="s">
        <v>226</v>
      </c>
      <c r="C45" s="121"/>
      <c r="D45" s="111">
        <v>0</v>
      </c>
      <c r="E45" s="183">
        <v>0</v>
      </c>
    </row>
    <row r="46" spans="2:5" ht="11.25">
      <c r="B46" s="178" t="s">
        <v>228</v>
      </c>
      <c r="C46" s="121"/>
      <c r="D46" s="119">
        <v>101999</v>
      </c>
      <c r="E46" s="184">
        <v>-291327</v>
      </c>
    </row>
    <row r="47" spans="2:5" ht="11.25">
      <c r="B47" s="181" t="s">
        <v>128</v>
      </c>
      <c r="C47" s="114"/>
      <c r="D47" s="110">
        <v>101999</v>
      </c>
      <c r="E47" s="182">
        <v>-291327</v>
      </c>
    </row>
    <row r="48" spans="2:5" ht="11.25">
      <c r="B48" s="181" t="s">
        <v>129</v>
      </c>
      <c r="C48" s="114"/>
      <c r="D48" s="111">
        <v>0</v>
      </c>
      <c r="E48" s="183">
        <v>0</v>
      </c>
    </row>
    <row r="49" spans="2:5" ht="11.25">
      <c r="B49" s="178" t="s">
        <v>173</v>
      </c>
      <c r="C49" s="121"/>
      <c r="D49" s="119">
        <v>-128938</v>
      </c>
      <c r="E49" s="184">
        <v>-14396</v>
      </c>
    </row>
    <row r="50" spans="2:5" ht="11.25">
      <c r="B50" s="181"/>
      <c r="C50" s="114"/>
      <c r="D50" s="122">
        <v>0</v>
      </c>
      <c r="E50" s="185">
        <v>0</v>
      </c>
    </row>
    <row r="51" spans="2:5" ht="11.25">
      <c r="B51" s="178" t="s">
        <v>131</v>
      </c>
      <c r="C51" s="121"/>
      <c r="D51" s="119">
        <f>+D49+D46+D44+D43+D38+D34+D30+D25+D24+D19+D10</f>
        <v>-814552</v>
      </c>
      <c r="E51" s="184">
        <f>+E49+E46+E44+E43+E38+E34+E30+E25+E24+E19+E10</f>
        <v>-450366</v>
      </c>
    </row>
    <row r="52" spans="2:5" ht="11.25">
      <c r="B52" s="178" t="s">
        <v>70</v>
      </c>
      <c r="C52" s="114" t="s">
        <v>260</v>
      </c>
      <c r="D52" s="119">
        <v>544266</v>
      </c>
      <c r="E52" s="184">
        <v>539071</v>
      </c>
    </row>
    <row r="53" spans="2:5" ht="11.25">
      <c r="B53" s="181" t="s">
        <v>71</v>
      </c>
      <c r="C53" s="114"/>
      <c r="D53" s="111">
        <v>0</v>
      </c>
      <c r="E53" s="183">
        <v>0</v>
      </c>
    </row>
    <row r="54" spans="2:5" ht="11.25">
      <c r="B54" s="181" t="s">
        <v>232</v>
      </c>
      <c r="C54" s="114"/>
      <c r="D54" s="111">
        <v>0</v>
      </c>
      <c r="E54" s="183">
        <v>0</v>
      </c>
    </row>
    <row r="55" spans="2:5" ht="11.25">
      <c r="B55" s="181" t="s">
        <v>233</v>
      </c>
      <c r="C55" s="114"/>
      <c r="D55" s="111">
        <v>0</v>
      </c>
      <c r="E55" s="183">
        <v>0</v>
      </c>
    </row>
    <row r="56" spans="2:5" ht="11.25">
      <c r="B56" s="181" t="s">
        <v>234</v>
      </c>
      <c r="C56" s="114"/>
      <c r="D56" s="110">
        <v>544266</v>
      </c>
      <c r="E56" s="182">
        <v>539071</v>
      </c>
    </row>
    <row r="57" spans="2:5" ht="11.25">
      <c r="B57" s="181" t="s">
        <v>235</v>
      </c>
      <c r="C57" s="114"/>
      <c r="D57" s="111">
        <v>0</v>
      </c>
      <c r="E57" s="183">
        <v>0</v>
      </c>
    </row>
    <row r="58" spans="2:5" ht="11.25">
      <c r="B58" s="181" t="s">
        <v>236</v>
      </c>
      <c r="C58" s="114"/>
      <c r="D58" s="110">
        <v>544266</v>
      </c>
      <c r="E58" s="182">
        <v>539071</v>
      </c>
    </row>
    <row r="59" spans="2:5" ht="11.25">
      <c r="B59" s="178" t="s">
        <v>133</v>
      </c>
      <c r="C59" s="114" t="s">
        <v>260</v>
      </c>
      <c r="D59" s="119">
        <f>+SUM(D60:D61)</f>
        <v>-246038</v>
      </c>
      <c r="E59" s="184">
        <f>+SUM(E60:E61)</f>
        <v>-271102</v>
      </c>
    </row>
    <row r="60" spans="2:5" ht="11.25">
      <c r="B60" s="181" t="s">
        <v>238</v>
      </c>
      <c r="C60" s="114"/>
      <c r="D60" s="110">
        <v>-52121</v>
      </c>
      <c r="E60" s="182">
        <v>-55450</v>
      </c>
    </row>
    <row r="61" spans="2:5" ht="11.25">
      <c r="B61" s="181" t="s">
        <v>135</v>
      </c>
      <c r="C61" s="114"/>
      <c r="D61" s="110">
        <v>-193917</v>
      </c>
      <c r="E61" s="182">
        <v>-215652</v>
      </c>
    </row>
    <row r="62" spans="2:5" ht="11.25">
      <c r="B62" s="181" t="s">
        <v>136</v>
      </c>
      <c r="C62" s="114"/>
      <c r="D62" s="111">
        <v>0</v>
      </c>
      <c r="E62" s="183">
        <v>0</v>
      </c>
    </row>
    <row r="63" spans="2:5" ht="11.25">
      <c r="B63" s="178" t="s">
        <v>240</v>
      </c>
      <c r="C63" s="121"/>
      <c r="D63" s="119">
        <v>-50035</v>
      </c>
      <c r="E63" s="184">
        <v>-84596</v>
      </c>
    </row>
    <row r="64" spans="2:5" ht="11.25">
      <c r="B64" s="181" t="s">
        <v>130</v>
      </c>
      <c r="C64" s="114"/>
      <c r="D64" s="110">
        <v>-50035</v>
      </c>
      <c r="E64" s="182">
        <v>-84596</v>
      </c>
    </row>
    <row r="65" spans="2:5" ht="11.25">
      <c r="B65" s="181" t="s">
        <v>137</v>
      </c>
      <c r="C65" s="114"/>
      <c r="D65" s="111">
        <v>0</v>
      </c>
      <c r="E65" s="183">
        <v>0</v>
      </c>
    </row>
    <row r="66" spans="2:5" ht="11.25">
      <c r="B66" s="178" t="s">
        <v>73</v>
      </c>
      <c r="C66" s="114">
        <v>14</v>
      </c>
      <c r="D66" s="119">
        <v>-47513</v>
      </c>
      <c r="E66" s="184">
        <v>10251</v>
      </c>
    </row>
    <row r="67" spans="2:5" ht="11.25">
      <c r="B67" s="178" t="s">
        <v>243</v>
      </c>
      <c r="C67" s="121"/>
      <c r="D67" s="111">
        <v>0</v>
      </c>
      <c r="E67" s="183">
        <v>0</v>
      </c>
    </row>
    <row r="68" spans="2:5" ht="11.25">
      <c r="B68" s="181" t="s">
        <v>128</v>
      </c>
      <c r="C68" s="114"/>
      <c r="D68" s="111">
        <v>0</v>
      </c>
      <c r="E68" s="183">
        <v>0</v>
      </c>
    </row>
    <row r="69" spans="2:5" ht="11.25">
      <c r="B69" s="181" t="s">
        <v>129</v>
      </c>
      <c r="C69" s="114"/>
      <c r="D69" s="111">
        <v>0</v>
      </c>
      <c r="E69" s="183">
        <v>0</v>
      </c>
    </row>
    <row r="70" spans="2:5" ht="11.25">
      <c r="B70" s="178" t="s">
        <v>74</v>
      </c>
      <c r="C70" s="121"/>
      <c r="D70" s="119">
        <f>+D52+D59+D63+D66</f>
        <v>200680</v>
      </c>
      <c r="E70" s="184">
        <f>+E52+E59+E63+E66</f>
        <v>193624</v>
      </c>
    </row>
    <row r="71" spans="2:5" ht="11.25">
      <c r="B71" s="178" t="s">
        <v>138</v>
      </c>
      <c r="C71" s="121"/>
      <c r="D71" s="119">
        <f>+D51+D70</f>
        <v>-613872</v>
      </c>
      <c r="E71" s="184">
        <f>+E51+E70</f>
        <v>-256742</v>
      </c>
    </row>
    <row r="72" spans="2:5" ht="11.25">
      <c r="B72" s="178" t="s">
        <v>253</v>
      </c>
      <c r="C72" s="121"/>
      <c r="D72" s="119">
        <v>-613872</v>
      </c>
      <c r="E72" s="184">
        <v>-256742</v>
      </c>
    </row>
    <row r="73" spans="2:5" ht="12" thickBot="1">
      <c r="B73" s="186" t="s">
        <v>246</v>
      </c>
      <c r="C73" s="187"/>
      <c r="D73" s="188">
        <v>-613872</v>
      </c>
      <c r="E73" s="189">
        <v>-256742</v>
      </c>
    </row>
    <row r="74" ht="11.25">
      <c r="B74" s="168"/>
    </row>
    <row r="75" spans="2:4" ht="11.25">
      <c r="B75" s="156"/>
      <c r="D75" s="104"/>
    </row>
    <row r="76" spans="2:5" ht="11.25">
      <c r="B76" s="333" t="s">
        <v>270</v>
      </c>
      <c r="C76" s="333"/>
      <c r="D76" s="333"/>
      <c r="E76" s="333"/>
    </row>
  </sheetData>
  <sheetProtection/>
  <mergeCells count="4">
    <mergeCell ref="B2:E2"/>
    <mergeCell ref="B4:E4"/>
    <mergeCell ref="B5:E5"/>
    <mergeCell ref="B76:E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zoomScale="90" zoomScaleNormal="90" zoomScalePageLayoutView="80" workbookViewId="0" topLeftCell="A1">
      <selection activeCell="C6" sqref="C6"/>
    </sheetView>
  </sheetViews>
  <sheetFormatPr defaultColWidth="11.421875" defaultRowHeight="12.75"/>
  <cols>
    <col min="1" max="1" width="1.57421875" style="197" customWidth="1"/>
    <col min="2" max="2" width="2.421875" style="195" bestFit="1" customWidth="1"/>
    <col min="3" max="3" width="66.7109375" style="3" customWidth="1"/>
    <col min="4" max="5" width="14.421875" style="3" bestFit="1" customWidth="1"/>
    <col min="6" max="6" width="1.421875" style="197" customWidth="1"/>
    <col min="7" max="7" width="2.421875" style="194" customWidth="1"/>
    <col min="8" max="8" width="61.140625" style="3" customWidth="1"/>
    <col min="9" max="9" width="15.8515625" style="66" customWidth="1"/>
    <col min="10" max="10" width="14.421875" style="3" customWidth="1"/>
    <col min="11" max="11" width="12.421875" style="3" customWidth="1"/>
    <col min="12" max="16384" width="11.421875" style="3" customWidth="1"/>
  </cols>
  <sheetData>
    <row r="1" spans="1:11" ht="18">
      <c r="A1" s="329" t="s">
        <v>183</v>
      </c>
      <c r="B1" s="329"/>
      <c r="C1" s="329"/>
      <c r="D1" s="329"/>
      <c r="E1" s="329"/>
      <c r="F1" s="116"/>
      <c r="G1" s="116"/>
      <c r="H1" s="116"/>
      <c r="I1" s="268"/>
      <c r="J1" s="116"/>
      <c r="K1" s="1"/>
    </row>
    <row r="2" spans="1:11" ht="13.5">
      <c r="A2" s="39"/>
      <c r="B2" s="34"/>
      <c r="C2" s="2"/>
      <c r="D2" s="2"/>
      <c r="E2" s="2"/>
      <c r="F2" s="39"/>
      <c r="G2" s="192"/>
      <c r="H2" s="2"/>
      <c r="I2" s="32"/>
      <c r="J2" s="2"/>
      <c r="K2" s="2"/>
    </row>
    <row r="3" spans="1:11" ht="15.75">
      <c r="A3" s="330" t="s">
        <v>445</v>
      </c>
      <c r="B3" s="330"/>
      <c r="C3" s="330"/>
      <c r="D3" s="330"/>
      <c r="E3" s="330"/>
      <c r="F3" s="262"/>
      <c r="G3" s="262"/>
      <c r="H3" s="262"/>
      <c r="I3" s="269"/>
      <c r="J3" s="262"/>
      <c r="K3" s="4"/>
    </row>
    <row r="4" spans="1:11" ht="15.75">
      <c r="A4" s="331" t="s">
        <v>177</v>
      </c>
      <c r="B4" s="331"/>
      <c r="C4" s="331"/>
      <c r="D4" s="331"/>
      <c r="E4" s="331"/>
      <c r="F4" s="263"/>
      <c r="G4" s="263"/>
      <c r="H4" s="263"/>
      <c r="I4" s="270"/>
      <c r="J4" s="263"/>
      <c r="K4" s="6"/>
    </row>
    <row r="5" spans="1:11" ht="13.5">
      <c r="A5" s="39"/>
      <c r="B5" s="34"/>
      <c r="C5" s="7"/>
      <c r="D5" s="8"/>
      <c r="E5" s="2"/>
      <c r="F5" s="39"/>
      <c r="G5" s="192"/>
      <c r="H5" s="2"/>
      <c r="I5" s="32"/>
      <c r="J5" s="2"/>
      <c r="K5" s="2"/>
    </row>
    <row r="6" spans="1:11" ht="14.25" thickBot="1">
      <c r="A6" s="39"/>
      <c r="B6" s="34"/>
      <c r="C6" s="2"/>
      <c r="D6" s="2"/>
      <c r="E6" s="2"/>
      <c r="F6" s="39"/>
      <c r="G6" s="192"/>
      <c r="H6" s="2"/>
      <c r="I6" s="32"/>
      <c r="J6" s="8"/>
      <c r="K6" s="8"/>
    </row>
    <row r="7" spans="1:11" s="14" customFormat="1" ht="12.75" customHeight="1">
      <c r="A7" s="283"/>
      <c r="B7" s="311"/>
      <c r="C7" s="285"/>
      <c r="D7" s="10"/>
      <c r="E7" s="10"/>
      <c r="F7" s="286"/>
      <c r="G7" s="287"/>
      <c r="H7" s="285"/>
      <c r="I7" s="10"/>
      <c r="J7" s="11"/>
      <c r="K7" s="12"/>
    </row>
    <row r="8" spans="1:11" s="14" customFormat="1" ht="12.75" customHeight="1">
      <c r="A8" s="288"/>
      <c r="B8" s="92"/>
      <c r="C8" s="16" t="s">
        <v>332</v>
      </c>
      <c r="D8" s="75" t="s">
        <v>325</v>
      </c>
      <c r="E8" s="75" t="s">
        <v>175</v>
      </c>
      <c r="F8" s="196"/>
      <c r="G8" s="201"/>
      <c r="H8" s="16" t="s">
        <v>367</v>
      </c>
      <c r="I8" s="76" t="s">
        <v>325</v>
      </c>
      <c r="J8" s="289" t="s">
        <v>175</v>
      </c>
      <c r="K8" s="17"/>
    </row>
    <row r="9" spans="1:11" ht="12.75" customHeight="1">
      <c r="A9" s="312"/>
      <c r="B9" s="27"/>
      <c r="C9" s="8"/>
      <c r="D9" s="19"/>
      <c r="E9" s="19"/>
      <c r="F9" s="200"/>
      <c r="G9" s="202"/>
      <c r="H9" s="67"/>
      <c r="I9" s="19"/>
      <c r="J9" s="291"/>
      <c r="K9" s="20"/>
    </row>
    <row r="10" spans="1:11" s="14" customFormat="1" ht="12.75" customHeight="1">
      <c r="A10" s="149" t="s">
        <v>284</v>
      </c>
      <c r="B10" s="156"/>
      <c r="C10" s="150" t="s">
        <v>333</v>
      </c>
      <c r="D10" s="216">
        <f>+D27+D25+D18+D11</f>
        <v>44928428.47000001</v>
      </c>
      <c r="E10" s="216">
        <f>+E27+E25+E18+E11</f>
        <v>51209678.03999999</v>
      </c>
      <c r="F10" s="204" t="s">
        <v>284</v>
      </c>
      <c r="G10" s="205"/>
      <c r="H10" s="265" t="s">
        <v>368</v>
      </c>
      <c r="I10" s="216">
        <f>+I12++I14+I15+I19+I21+I22</f>
        <v>39124439.79</v>
      </c>
      <c r="J10" s="292">
        <f>+J12+J14+J15+J19+J20+J22</f>
        <v>41653246.01</v>
      </c>
      <c r="K10" s="23"/>
    </row>
    <row r="11" spans="1:11" s="14" customFormat="1" ht="12.75" customHeight="1">
      <c r="A11" s="293" t="s">
        <v>276</v>
      </c>
      <c r="B11" s="206"/>
      <c r="C11" s="207" t="s">
        <v>334</v>
      </c>
      <c r="D11" s="220">
        <f>+SUM(D12:D17)</f>
        <v>32452092.280000012</v>
      </c>
      <c r="E11" s="220">
        <f>+SUM(E12:E17)</f>
        <v>34536448.23</v>
      </c>
      <c r="F11" s="207" t="s">
        <v>248</v>
      </c>
      <c r="G11" s="208"/>
      <c r="H11" s="265" t="s">
        <v>369</v>
      </c>
      <c r="I11" s="259">
        <f>+I12+I14+I15+I19</f>
        <v>9416313.79</v>
      </c>
      <c r="J11" s="294">
        <f>+J12+J14+J15+J19</f>
        <v>8188157.749999999</v>
      </c>
      <c r="K11" s="24"/>
    </row>
    <row r="12" spans="1:11" s="14" customFormat="1" ht="12.75" customHeight="1">
      <c r="A12" s="293"/>
      <c r="B12" s="206" t="s">
        <v>207</v>
      </c>
      <c r="C12" s="206" t="s">
        <v>335</v>
      </c>
      <c r="D12" s="230">
        <v>64311.37</v>
      </c>
      <c r="E12" s="218">
        <v>48589.49</v>
      </c>
      <c r="F12" s="207" t="s">
        <v>276</v>
      </c>
      <c r="G12" s="209"/>
      <c r="H12" s="265" t="s">
        <v>370</v>
      </c>
      <c r="I12" s="225">
        <f>+SUM(I13:I13)</f>
        <v>189038.93</v>
      </c>
      <c r="J12" s="295">
        <f>+J13</f>
        <v>189038.93</v>
      </c>
      <c r="K12" s="24"/>
    </row>
    <row r="13" spans="1:11" ht="12.75" customHeight="1">
      <c r="A13" s="293"/>
      <c r="B13" s="206" t="s">
        <v>209</v>
      </c>
      <c r="C13" s="206" t="s">
        <v>336</v>
      </c>
      <c r="D13" s="230">
        <v>6140137.01</v>
      </c>
      <c r="E13" s="218">
        <v>6140137.01</v>
      </c>
      <c r="F13" s="207"/>
      <c r="G13" s="209" t="s">
        <v>285</v>
      </c>
      <c r="H13" s="266" t="s">
        <v>371</v>
      </c>
      <c r="I13" s="227">
        <v>189038.93</v>
      </c>
      <c r="J13" s="296">
        <v>189038.93</v>
      </c>
      <c r="K13" s="24"/>
    </row>
    <row r="14" spans="1:11" ht="12.75" customHeight="1">
      <c r="A14" s="293"/>
      <c r="B14" s="206" t="s">
        <v>289</v>
      </c>
      <c r="C14" s="206" t="s">
        <v>337</v>
      </c>
      <c r="D14" s="231">
        <v>5054159.569999998</v>
      </c>
      <c r="E14" s="218">
        <v>5963671.01</v>
      </c>
      <c r="F14" s="207" t="s">
        <v>312</v>
      </c>
      <c r="G14" s="209"/>
      <c r="H14" s="265" t="s">
        <v>372</v>
      </c>
      <c r="I14" s="228">
        <v>0</v>
      </c>
      <c r="J14" s="295">
        <v>5054143.61</v>
      </c>
      <c r="K14" s="7"/>
    </row>
    <row r="15" spans="1:11" ht="12.75" customHeight="1">
      <c r="A15" s="293"/>
      <c r="B15" s="206" t="s">
        <v>290</v>
      </c>
      <c r="C15" s="206" t="s">
        <v>338</v>
      </c>
      <c r="D15" s="231">
        <v>9483993.47000001</v>
      </c>
      <c r="E15" s="218">
        <v>9769066.9</v>
      </c>
      <c r="F15" s="207" t="s">
        <v>277</v>
      </c>
      <c r="G15" s="209"/>
      <c r="H15" s="265" t="s">
        <v>373</v>
      </c>
      <c r="I15" s="225">
        <f>+SUM(I16:I18)</f>
        <v>7999118.82</v>
      </c>
      <c r="J15" s="295">
        <f>+J16+J17</f>
        <v>3558847.4099999997</v>
      </c>
      <c r="K15" s="28"/>
    </row>
    <row r="16" spans="1:11" ht="12.75" customHeight="1">
      <c r="A16" s="293"/>
      <c r="B16" s="206" t="s">
        <v>291</v>
      </c>
      <c r="C16" s="206" t="s">
        <v>339</v>
      </c>
      <c r="D16" s="230">
        <v>11707715.24</v>
      </c>
      <c r="E16" s="218">
        <v>12605595.36</v>
      </c>
      <c r="F16" s="207"/>
      <c r="G16" s="209" t="s">
        <v>285</v>
      </c>
      <c r="H16" s="266" t="s">
        <v>374</v>
      </c>
      <c r="I16" s="218">
        <v>4732374.11</v>
      </c>
      <c r="J16" s="297">
        <v>6254751.18</v>
      </c>
      <c r="K16" s="7"/>
    </row>
    <row r="17" spans="1:11" ht="12.75" customHeight="1">
      <c r="A17" s="293"/>
      <c r="B17" s="206" t="s">
        <v>222</v>
      </c>
      <c r="C17" s="206" t="s">
        <v>340</v>
      </c>
      <c r="D17" s="230">
        <v>1775.62</v>
      </c>
      <c r="E17" s="218">
        <v>9388.46</v>
      </c>
      <c r="F17" s="207"/>
      <c r="G17" s="209" t="s">
        <v>286</v>
      </c>
      <c r="H17" s="266" t="s">
        <v>375</v>
      </c>
      <c r="I17" s="271" t="s">
        <v>329</v>
      </c>
      <c r="J17" s="297">
        <v>-2695903.77</v>
      </c>
      <c r="K17" s="7"/>
    </row>
    <row r="18" spans="1:10" ht="12.75" customHeight="1">
      <c r="A18" s="293" t="s">
        <v>308</v>
      </c>
      <c r="B18" s="206"/>
      <c r="C18" s="207" t="s">
        <v>341</v>
      </c>
      <c r="D18" s="217">
        <f>+SUM(D19:D24)</f>
        <v>6189814.55</v>
      </c>
      <c r="E18" s="217">
        <f>+SUM(E19:E24)</f>
        <v>8184647.82</v>
      </c>
      <c r="F18" s="255"/>
      <c r="G18" s="209" t="s">
        <v>207</v>
      </c>
      <c r="H18" s="265" t="s">
        <v>376</v>
      </c>
      <c r="I18" s="218">
        <v>3266744.71</v>
      </c>
      <c r="J18" s="298" t="s">
        <v>329</v>
      </c>
    </row>
    <row r="19" spans="1:11" ht="12.75" customHeight="1">
      <c r="A19" s="293"/>
      <c r="B19" s="206" t="s">
        <v>286</v>
      </c>
      <c r="C19" s="206" t="s">
        <v>342</v>
      </c>
      <c r="D19" s="221">
        <v>1330247.25</v>
      </c>
      <c r="E19" s="221">
        <v>2097659.79</v>
      </c>
      <c r="F19" s="207" t="s">
        <v>310</v>
      </c>
      <c r="G19" s="209"/>
      <c r="H19" s="265" t="s">
        <v>377</v>
      </c>
      <c r="I19" s="225">
        <f>-534749.61+1762905.65</f>
        <v>1228156.04</v>
      </c>
      <c r="J19" s="295">
        <v>-613872.2</v>
      </c>
      <c r="K19" s="24"/>
    </row>
    <row r="20" spans="1:11" ht="12.75" customHeight="1">
      <c r="A20" s="293"/>
      <c r="B20" s="206" t="s">
        <v>207</v>
      </c>
      <c r="C20" s="206" t="s">
        <v>343</v>
      </c>
      <c r="D20" s="232">
        <v>1701027.74</v>
      </c>
      <c r="E20" s="221">
        <v>1884316.65</v>
      </c>
      <c r="F20" s="207" t="s">
        <v>249</v>
      </c>
      <c r="G20" s="209"/>
      <c r="H20" s="265" t="s">
        <v>378</v>
      </c>
      <c r="I20" s="226">
        <f>+I21</f>
        <v>-20566.69</v>
      </c>
      <c r="J20" s="295">
        <f>+J21</f>
        <v>-45186.17</v>
      </c>
      <c r="K20" s="24"/>
    </row>
    <row r="21" spans="1:11" ht="12.75" customHeight="1">
      <c r="A21" s="293"/>
      <c r="B21" s="206" t="s">
        <v>289</v>
      </c>
      <c r="C21" s="206" t="s">
        <v>344</v>
      </c>
      <c r="D21" s="232">
        <v>509122.21</v>
      </c>
      <c r="E21" s="221">
        <v>750175.96</v>
      </c>
      <c r="F21" s="207" t="s">
        <v>308</v>
      </c>
      <c r="G21" s="209"/>
      <c r="H21" s="265" t="s">
        <v>379</v>
      </c>
      <c r="I21" s="218">
        <v>-20566.69</v>
      </c>
      <c r="J21" s="297">
        <v>-45186.17</v>
      </c>
      <c r="K21" s="24"/>
    </row>
    <row r="22" spans="1:11" ht="12.75" customHeight="1">
      <c r="A22" s="293"/>
      <c r="B22" s="206" t="s">
        <v>290</v>
      </c>
      <c r="C22" s="206" t="s">
        <v>345</v>
      </c>
      <c r="D22" s="232">
        <v>1689643.29</v>
      </c>
      <c r="E22" s="221">
        <v>2100790.55</v>
      </c>
      <c r="F22" s="207" t="s">
        <v>250</v>
      </c>
      <c r="G22" s="209"/>
      <c r="H22" s="265" t="s">
        <v>380</v>
      </c>
      <c r="I22" s="225">
        <f>+SUM(I23:I25)</f>
        <v>29728692.69</v>
      </c>
      <c r="J22" s="295">
        <f>+J23+J24+J25</f>
        <v>33510274.43</v>
      </c>
      <c r="K22" s="24"/>
    </row>
    <row r="23" spans="1:11" ht="12.75" customHeight="1">
      <c r="A23" s="293"/>
      <c r="B23" s="206" t="s">
        <v>291</v>
      </c>
      <c r="C23" s="206" t="s">
        <v>346</v>
      </c>
      <c r="D23" s="232">
        <v>3401.56</v>
      </c>
      <c r="E23" s="221">
        <v>6812.38</v>
      </c>
      <c r="F23" s="207"/>
      <c r="G23" s="209" t="s">
        <v>285</v>
      </c>
      <c r="H23" s="266" t="s">
        <v>381</v>
      </c>
      <c r="I23" s="272">
        <v>29154469.89</v>
      </c>
      <c r="J23" s="297">
        <v>32802422.5</v>
      </c>
      <c r="K23" s="24"/>
    </row>
    <row r="24" spans="1:11" ht="12.75" customHeight="1">
      <c r="A24" s="293"/>
      <c r="B24" s="206" t="s">
        <v>222</v>
      </c>
      <c r="C24" s="206" t="s">
        <v>340</v>
      </c>
      <c r="D24" s="232">
        <v>956372.5</v>
      </c>
      <c r="E24" s="221">
        <v>1344892.49</v>
      </c>
      <c r="F24" s="207"/>
      <c r="G24" s="209" t="s">
        <v>286</v>
      </c>
      <c r="H24" s="211" t="s">
        <v>382</v>
      </c>
      <c r="I24" s="272">
        <v>22370.07</v>
      </c>
      <c r="J24" s="297">
        <v>31177.98</v>
      </c>
      <c r="K24" s="24"/>
    </row>
    <row r="25" spans="1:11" ht="12.75" customHeight="1">
      <c r="A25" s="293" t="s">
        <v>309</v>
      </c>
      <c r="B25" s="206"/>
      <c r="C25" s="207" t="s">
        <v>347</v>
      </c>
      <c r="D25" s="217">
        <f>+SUM(D26:D26)</f>
        <v>3443865.13</v>
      </c>
      <c r="E25" s="217">
        <f>+E26</f>
        <v>3443865.13</v>
      </c>
      <c r="F25" s="207"/>
      <c r="G25" s="209" t="s">
        <v>207</v>
      </c>
      <c r="H25" s="211" t="s">
        <v>383</v>
      </c>
      <c r="I25" s="272">
        <v>551852.73</v>
      </c>
      <c r="J25" s="297">
        <v>676673.95</v>
      </c>
      <c r="K25" s="24"/>
    </row>
    <row r="26" spans="1:11" ht="12.75" customHeight="1">
      <c r="A26" s="293"/>
      <c r="B26" s="206" t="s">
        <v>285</v>
      </c>
      <c r="C26" s="206" t="s">
        <v>348</v>
      </c>
      <c r="D26" s="219">
        <v>3443865.13</v>
      </c>
      <c r="E26" s="218">
        <v>3443865.13</v>
      </c>
      <c r="F26" s="207"/>
      <c r="G26" s="209"/>
      <c r="H26" s="211" t="s">
        <v>384</v>
      </c>
      <c r="I26" s="227"/>
      <c r="J26" s="297"/>
      <c r="K26" s="29"/>
    </row>
    <row r="27" spans="1:11" ht="12.75" customHeight="1">
      <c r="A27" s="293" t="s">
        <v>310</v>
      </c>
      <c r="B27" s="206"/>
      <c r="C27" s="207" t="s">
        <v>349</v>
      </c>
      <c r="D27" s="217">
        <f>+SUM(D28:D30)</f>
        <v>2842656.5100000002</v>
      </c>
      <c r="E27" s="217">
        <f>+SUM(E28:E30)</f>
        <v>5044716.859999999</v>
      </c>
      <c r="F27" s="255"/>
      <c r="G27" s="258"/>
      <c r="H27" s="30"/>
      <c r="I27" s="273"/>
      <c r="J27" s="299"/>
      <c r="K27" s="24"/>
    </row>
    <row r="28" spans="1:11" s="66" customFormat="1" ht="12.75" customHeight="1">
      <c r="A28" s="293"/>
      <c r="B28" s="206" t="s">
        <v>285</v>
      </c>
      <c r="C28" s="206" t="s">
        <v>348</v>
      </c>
      <c r="D28" s="252">
        <v>1022.19</v>
      </c>
      <c r="E28" s="222">
        <v>4641.39</v>
      </c>
      <c r="F28" s="207" t="s">
        <v>311</v>
      </c>
      <c r="G28" s="209"/>
      <c r="H28" s="198" t="s">
        <v>385</v>
      </c>
      <c r="I28" s="216">
        <f>+I29+I32+I35</f>
        <v>5709003.98</v>
      </c>
      <c r="J28" s="292">
        <f>+J29+J32+J35</f>
        <v>5859181.83</v>
      </c>
      <c r="K28" s="24"/>
    </row>
    <row r="29" spans="1:11" s="66" customFormat="1" ht="12.75" customHeight="1">
      <c r="A29" s="293"/>
      <c r="B29" s="206" t="s">
        <v>286</v>
      </c>
      <c r="C29" s="206" t="s">
        <v>350</v>
      </c>
      <c r="D29" s="222">
        <v>2390630.7</v>
      </c>
      <c r="E29" s="222">
        <v>1555364.24</v>
      </c>
      <c r="F29" s="207" t="s">
        <v>276</v>
      </c>
      <c r="G29" s="209"/>
      <c r="H29" s="198" t="s">
        <v>386</v>
      </c>
      <c r="I29" s="225">
        <f>+SUM(I30:I31)</f>
        <v>204248.35000000018</v>
      </c>
      <c r="J29" s="295">
        <f>+J30+J31</f>
        <v>182865.15</v>
      </c>
      <c r="K29" s="24"/>
    </row>
    <row r="30" spans="1:11" s="66" customFormat="1" ht="12.75" customHeight="1">
      <c r="A30" s="293"/>
      <c r="B30" s="206" t="s">
        <v>287</v>
      </c>
      <c r="C30" s="206" t="s">
        <v>331</v>
      </c>
      <c r="D30" s="222">
        <v>451003.62</v>
      </c>
      <c r="E30" s="222">
        <v>3484711.23</v>
      </c>
      <c r="F30" s="207"/>
      <c r="G30" s="209" t="s">
        <v>286</v>
      </c>
      <c r="H30" s="211" t="s">
        <v>387</v>
      </c>
      <c r="I30" s="274">
        <f>1827588.6-1762905.65</f>
        <v>64682.950000000186</v>
      </c>
      <c r="J30" s="297">
        <v>64682.95</v>
      </c>
      <c r="K30" s="24"/>
    </row>
    <row r="31" spans="1:11" s="14" customFormat="1" ht="12.75" customHeight="1">
      <c r="A31" s="293"/>
      <c r="B31" s="254"/>
      <c r="C31" s="256"/>
      <c r="D31" s="219"/>
      <c r="E31" s="223"/>
      <c r="F31" s="207"/>
      <c r="G31" s="209" t="s">
        <v>209</v>
      </c>
      <c r="H31" s="211" t="s">
        <v>384</v>
      </c>
      <c r="I31" s="274">
        <v>139565.4</v>
      </c>
      <c r="J31" s="297">
        <v>118182.2</v>
      </c>
      <c r="K31" s="29"/>
    </row>
    <row r="32" spans="1:11" ht="12.75" customHeight="1">
      <c r="A32" s="293"/>
      <c r="B32" s="206"/>
      <c r="C32" s="206"/>
      <c r="D32" s="219"/>
      <c r="E32" s="219"/>
      <c r="F32" s="207" t="s">
        <v>308</v>
      </c>
      <c r="G32" s="209"/>
      <c r="H32" s="198" t="s">
        <v>388</v>
      </c>
      <c r="I32" s="225">
        <f>+SUM(I33:I34)</f>
        <v>5171796.67</v>
      </c>
      <c r="J32" s="295">
        <f>+J34</f>
        <v>4678884.79</v>
      </c>
      <c r="K32" s="30"/>
    </row>
    <row r="33" spans="1:11" ht="12.75" customHeight="1">
      <c r="A33" s="293"/>
      <c r="B33" s="206"/>
      <c r="C33" s="206"/>
      <c r="D33" s="219"/>
      <c r="E33" s="219"/>
      <c r="F33" s="207"/>
      <c r="G33" s="209" t="s">
        <v>286</v>
      </c>
      <c r="H33" s="211" t="s">
        <v>389</v>
      </c>
      <c r="I33" s="228">
        <v>0</v>
      </c>
      <c r="J33" s="300">
        <v>0</v>
      </c>
      <c r="K33" s="29"/>
    </row>
    <row r="34" spans="1:11" ht="12.75" customHeight="1">
      <c r="A34" s="293"/>
      <c r="B34" s="206"/>
      <c r="C34" s="206"/>
      <c r="D34" s="219"/>
      <c r="E34" s="219"/>
      <c r="F34" s="207"/>
      <c r="G34" s="209" t="s">
        <v>207</v>
      </c>
      <c r="H34" s="211" t="s">
        <v>390</v>
      </c>
      <c r="I34" s="218">
        <v>5171796.67</v>
      </c>
      <c r="J34" s="297">
        <v>4678884.79</v>
      </c>
      <c r="K34" s="24"/>
    </row>
    <row r="35" spans="1:11" ht="12.75" customHeight="1">
      <c r="A35" s="293"/>
      <c r="B35" s="206"/>
      <c r="C35" s="206"/>
      <c r="D35" s="219"/>
      <c r="E35" s="219"/>
      <c r="F35" s="207" t="s">
        <v>312</v>
      </c>
      <c r="G35" s="209"/>
      <c r="H35" s="198" t="s">
        <v>391</v>
      </c>
      <c r="I35" s="225">
        <f>+I36</f>
        <v>332958.96</v>
      </c>
      <c r="J35" s="295">
        <f>+J36</f>
        <v>997431.89</v>
      </c>
      <c r="K35" s="24"/>
    </row>
    <row r="36" spans="1:11" ht="12.75" customHeight="1">
      <c r="A36" s="293"/>
      <c r="B36" s="206"/>
      <c r="C36" s="206"/>
      <c r="D36" s="219"/>
      <c r="E36" s="219"/>
      <c r="F36" s="207"/>
      <c r="G36" s="209"/>
      <c r="H36" s="211" t="s">
        <v>392</v>
      </c>
      <c r="I36" s="218">
        <v>332958.96</v>
      </c>
      <c r="J36" s="297">
        <v>997431.89</v>
      </c>
      <c r="K36" s="24"/>
    </row>
    <row r="37" spans="1:11" ht="12.75" customHeight="1">
      <c r="A37" s="293"/>
      <c r="B37" s="206"/>
      <c r="C37" s="206"/>
      <c r="D37" s="219"/>
      <c r="E37" s="219"/>
      <c r="F37" s="207"/>
      <c r="G37" s="209"/>
      <c r="H37" s="198"/>
      <c r="I37" s="218"/>
      <c r="J37" s="295"/>
      <c r="K37" s="24"/>
    </row>
    <row r="38" spans="1:11" s="14" customFormat="1" ht="12.75" customHeight="1">
      <c r="A38" s="301"/>
      <c r="B38" s="254"/>
      <c r="C38" s="256"/>
      <c r="D38" s="219"/>
      <c r="E38" s="219"/>
      <c r="F38" s="207" t="s">
        <v>317</v>
      </c>
      <c r="G38" s="209"/>
      <c r="H38" s="198" t="s">
        <v>53</v>
      </c>
      <c r="I38" s="216">
        <f>+I39+I40+I44+I48+I55</f>
        <v>35691286.03</v>
      </c>
      <c r="J38" s="292">
        <f>+J39+J40+J44+J48+J55</f>
        <v>33648893.95</v>
      </c>
      <c r="K38" s="24"/>
    </row>
    <row r="39" spans="1:11" s="14" customFormat="1" ht="12.75" customHeight="1">
      <c r="A39" s="293" t="s">
        <v>311</v>
      </c>
      <c r="B39" s="206"/>
      <c r="C39" s="207" t="s">
        <v>351</v>
      </c>
      <c r="D39" s="216">
        <f>+D54+D53+D51+D42+D40</f>
        <v>35596301.33</v>
      </c>
      <c r="E39" s="216">
        <f>+E40+E42+E51+E53+E54</f>
        <v>29951643.749999996</v>
      </c>
      <c r="F39" s="207" t="s">
        <v>308</v>
      </c>
      <c r="G39" s="209"/>
      <c r="H39" s="212" t="s">
        <v>404</v>
      </c>
      <c r="I39" s="228">
        <v>0</v>
      </c>
      <c r="J39" s="295">
        <v>27273.79</v>
      </c>
      <c r="K39" s="24"/>
    </row>
    <row r="40" spans="1:11" s="14" customFormat="1" ht="12.75" customHeight="1">
      <c r="A40" s="293" t="s">
        <v>308</v>
      </c>
      <c r="B40" s="206"/>
      <c r="C40" s="207" t="s">
        <v>352</v>
      </c>
      <c r="D40" s="217">
        <f>+SUM(D41:D41)</f>
        <v>249992.65</v>
      </c>
      <c r="E40" s="217">
        <f>+E41</f>
        <v>224912.55</v>
      </c>
      <c r="F40" s="207" t="s">
        <v>312</v>
      </c>
      <c r="G40" s="209"/>
      <c r="H40" s="212" t="s">
        <v>393</v>
      </c>
      <c r="I40" s="225">
        <f>+SUM(I41:I43)</f>
        <v>2099103.6599999997</v>
      </c>
      <c r="J40" s="295">
        <f>+SUM(J41:J43)</f>
        <v>2511585.1500000004</v>
      </c>
      <c r="K40" s="24"/>
    </row>
    <row r="41" spans="1:11" s="14" customFormat="1" ht="12.75" customHeight="1">
      <c r="A41" s="293"/>
      <c r="B41" s="206" t="s">
        <v>285</v>
      </c>
      <c r="C41" s="206" t="s">
        <v>353</v>
      </c>
      <c r="D41" s="219">
        <v>249992.65</v>
      </c>
      <c r="E41" s="219">
        <v>224912.55</v>
      </c>
      <c r="F41" s="207"/>
      <c r="G41" s="209" t="s">
        <v>285</v>
      </c>
      <c r="H41" s="211" t="s">
        <v>394</v>
      </c>
      <c r="I41" s="257">
        <v>3833.2</v>
      </c>
      <c r="J41" s="297">
        <v>7066.64</v>
      </c>
      <c r="K41" s="260"/>
    </row>
    <row r="42" spans="1:11" s="14" customFormat="1" ht="12.75" customHeight="1">
      <c r="A42" s="293" t="s">
        <v>312</v>
      </c>
      <c r="B42" s="206"/>
      <c r="C42" s="207" t="s">
        <v>354</v>
      </c>
      <c r="D42" s="217">
        <f>+SUM(D47:D50)+D43</f>
        <v>28177312.35</v>
      </c>
      <c r="E42" s="217">
        <f>+E43+E47+E48+E49+E50</f>
        <v>22619968.389999997</v>
      </c>
      <c r="F42" s="207"/>
      <c r="G42" s="209" t="s">
        <v>286</v>
      </c>
      <c r="H42" s="211" t="s">
        <v>389</v>
      </c>
      <c r="I42" s="218">
        <v>34565.58</v>
      </c>
      <c r="J42" s="297">
        <v>79274.33</v>
      </c>
      <c r="K42" s="24"/>
    </row>
    <row r="43" spans="1:11" s="14" customFormat="1" ht="12.75" customHeight="1">
      <c r="A43" s="293"/>
      <c r="B43" s="206" t="s">
        <v>285</v>
      </c>
      <c r="C43" s="206" t="s">
        <v>355</v>
      </c>
      <c r="D43" s="221">
        <f>+SUM(D44:D46)</f>
        <v>25040607.67</v>
      </c>
      <c r="E43" s="219">
        <f>+SUM(E44:E46)</f>
        <v>18586244.65</v>
      </c>
      <c r="F43" s="207"/>
      <c r="G43" s="209" t="s">
        <v>207</v>
      </c>
      <c r="H43" s="211" t="s">
        <v>390</v>
      </c>
      <c r="I43" s="218">
        <v>2060704.88</v>
      </c>
      <c r="J43" s="297">
        <v>2425244.18</v>
      </c>
      <c r="K43" s="260"/>
    </row>
    <row r="44" spans="1:11" s="14" customFormat="1" ht="12.75" customHeight="1">
      <c r="A44" s="293"/>
      <c r="B44" s="206" t="s">
        <v>285</v>
      </c>
      <c r="C44" s="206" t="s">
        <v>356</v>
      </c>
      <c r="D44" s="221">
        <v>542153.16</v>
      </c>
      <c r="E44" s="221">
        <v>878917.05</v>
      </c>
      <c r="F44" s="207" t="s">
        <v>277</v>
      </c>
      <c r="G44" s="209"/>
      <c r="H44" s="212" t="s">
        <v>395</v>
      </c>
      <c r="I44" s="225">
        <f>+SUM(I45:I47)</f>
        <v>2602662.76</v>
      </c>
      <c r="J44" s="295">
        <f>+J45+J46+J47</f>
        <v>1007535.4899999999</v>
      </c>
      <c r="K44" s="260"/>
    </row>
    <row r="45" spans="1:11" s="14" customFormat="1" ht="12.75" customHeight="1">
      <c r="A45" s="293"/>
      <c r="B45" s="206" t="s">
        <v>285</v>
      </c>
      <c r="C45" s="206" t="s">
        <v>357</v>
      </c>
      <c r="D45" s="233">
        <v>22479157.67</v>
      </c>
      <c r="E45" s="221">
        <v>15331718.95</v>
      </c>
      <c r="F45" s="207"/>
      <c r="G45" s="209" t="s">
        <v>286</v>
      </c>
      <c r="H45" s="213" t="s">
        <v>396</v>
      </c>
      <c r="I45" s="218">
        <v>1935984.02</v>
      </c>
      <c r="J45" s="297">
        <v>337038.56</v>
      </c>
      <c r="K45" s="260"/>
    </row>
    <row r="46" spans="1:11" s="14" customFormat="1" ht="12.75" customHeight="1">
      <c r="A46" s="293"/>
      <c r="B46" s="206" t="s">
        <v>285</v>
      </c>
      <c r="C46" s="206" t="s">
        <v>358</v>
      </c>
      <c r="D46" s="221">
        <v>2019296.84</v>
      </c>
      <c r="E46" s="221">
        <v>2375608.65</v>
      </c>
      <c r="F46" s="207"/>
      <c r="G46" s="209" t="s">
        <v>209</v>
      </c>
      <c r="H46" s="213" t="s">
        <v>392</v>
      </c>
      <c r="I46" s="218">
        <v>664473.24</v>
      </c>
      <c r="J46" s="297">
        <v>662598.32</v>
      </c>
      <c r="K46" s="260"/>
    </row>
    <row r="47" spans="1:11" s="14" customFormat="1" ht="12.75" customHeight="1">
      <c r="A47" s="293"/>
      <c r="B47" s="206" t="s">
        <v>286</v>
      </c>
      <c r="C47" s="206" t="s">
        <v>359</v>
      </c>
      <c r="D47" s="253">
        <v>34545.82</v>
      </c>
      <c r="E47" s="221">
        <v>23184.59</v>
      </c>
      <c r="F47" s="207"/>
      <c r="G47" s="209" t="s">
        <v>287</v>
      </c>
      <c r="H47" s="267" t="s">
        <v>397</v>
      </c>
      <c r="I47" s="227">
        <v>2205.5</v>
      </c>
      <c r="J47" s="297">
        <v>7898.61</v>
      </c>
      <c r="K47" s="229"/>
    </row>
    <row r="48" spans="1:11" s="14" customFormat="1" ht="12.75" customHeight="1">
      <c r="A48" s="293"/>
      <c r="B48" s="206" t="s">
        <v>209</v>
      </c>
      <c r="C48" s="206" t="s">
        <v>360</v>
      </c>
      <c r="D48" s="221">
        <v>2159206.41</v>
      </c>
      <c r="E48" s="221">
        <v>3306744.67</v>
      </c>
      <c r="F48" s="207" t="s">
        <v>309</v>
      </c>
      <c r="G48" s="209"/>
      <c r="H48" s="212" t="s">
        <v>398</v>
      </c>
      <c r="I48" s="225">
        <f>+SUM(I49:I54)</f>
        <v>24655881.19</v>
      </c>
      <c r="J48" s="295">
        <f>+SUM(J49:J54)</f>
        <v>21887001.71</v>
      </c>
      <c r="K48" s="260"/>
    </row>
    <row r="49" spans="1:11" s="14" customFormat="1" ht="12.75" customHeight="1">
      <c r="A49" s="293"/>
      <c r="B49" s="206" t="s">
        <v>287</v>
      </c>
      <c r="C49" s="206" t="s">
        <v>33</v>
      </c>
      <c r="D49" s="219">
        <v>8650.9</v>
      </c>
      <c r="E49" s="221">
        <v>7213.11</v>
      </c>
      <c r="F49" s="207"/>
      <c r="G49" s="209" t="s">
        <v>285</v>
      </c>
      <c r="H49" s="211" t="s">
        <v>399</v>
      </c>
      <c r="I49" s="218">
        <v>18630411.55</v>
      </c>
      <c r="J49" s="297">
        <v>16184646.74</v>
      </c>
      <c r="K49" s="260"/>
    </row>
    <row r="50" spans="1:11" s="14" customFormat="1" ht="12.75" customHeight="1">
      <c r="A50" s="293"/>
      <c r="B50" s="206" t="s">
        <v>290</v>
      </c>
      <c r="C50" s="206" t="s">
        <v>361</v>
      </c>
      <c r="D50" s="219">
        <v>934301.55</v>
      </c>
      <c r="E50" s="219">
        <v>696581.37</v>
      </c>
      <c r="F50" s="207"/>
      <c r="G50" s="209" t="s">
        <v>286</v>
      </c>
      <c r="H50" s="211" t="s">
        <v>400</v>
      </c>
      <c r="I50" s="218">
        <v>556029.46</v>
      </c>
      <c r="J50" s="297">
        <v>590885.05</v>
      </c>
      <c r="K50" s="261"/>
    </row>
    <row r="51" spans="1:11" s="14" customFormat="1" ht="12.75" customHeight="1">
      <c r="A51" s="293" t="s">
        <v>309</v>
      </c>
      <c r="B51" s="206"/>
      <c r="C51" s="150" t="s">
        <v>362</v>
      </c>
      <c r="D51" s="217">
        <f>+SUM(D52:D52)</f>
        <v>3156865</v>
      </c>
      <c r="E51" s="217">
        <v>4440</v>
      </c>
      <c r="F51" s="207"/>
      <c r="G51" s="209" t="s">
        <v>207</v>
      </c>
      <c r="H51" s="211" t="s">
        <v>401</v>
      </c>
      <c r="I51" s="218">
        <v>5283.55</v>
      </c>
      <c r="J51" s="297">
        <v>7760.35</v>
      </c>
      <c r="K51" s="261"/>
    </row>
    <row r="52" spans="1:11" s="14" customFormat="1" ht="12.75" customHeight="1">
      <c r="A52" s="293"/>
      <c r="B52" s="206" t="s">
        <v>287</v>
      </c>
      <c r="C52" s="206" t="s">
        <v>331</v>
      </c>
      <c r="D52" s="219">
        <v>3156865</v>
      </c>
      <c r="E52" s="219">
        <v>4440</v>
      </c>
      <c r="F52" s="207"/>
      <c r="G52" s="209" t="s">
        <v>209</v>
      </c>
      <c r="H52" s="211" t="s">
        <v>33</v>
      </c>
      <c r="I52" s="218">
        <v>1544065.13</v>
      </c>
      <c r="J52" s="297">
        <v>972919.56</v>
      </c>
      <c r="K52" s="24"/>
    </row>
    <row r="53" spans="1:11" s="14" customFormat="1" ht="12.75" customHeight="1">
      <c r="A53" s="293" t="s">
        <v>310</v>
      </c>
      <c r="B53" s="206"/>
      <c r="C53" s="150" t="s">
        <v>363</v>
      </c>
      <c r="D53" s="217">
        <v>948564.41</v>
      </c>
      <c r="E53" s="217">
        <v>1282985.27</v>
      </c>
      <c r="F53" s="207"/>
      <c r="G53" s="209" t="s">
        <v>289</v>
      </c>
      <c r="H53" s="211" t="s">
        <v>402</v>
      </c>
      <c r="I53" s="218">
        <v>1752610.22</v>
      </c>
      <c r="J53" s="297">
        <v>2133052.73</v>
      </c>
      <c r="K53" s="24"/>
    </row>
    <row r="54" spans="1:11" s="14" customFormat="1" ht="12.75" customHeight="1">
      <c r="A54" s="293" t="s">
        <v>278</v>
      </c>
      <c r="B54" s="206"/>
      <c r="C54" s="150" t="s">
        <v>364</v>
      </c>
      <c r="D54" s="217">
        <f>+SUM(D55:D55)</f>
        <v>3063566.92</v>
      </c>
      <c r="E54" s="217">
        <f>+E55</f>
        <v>5819337.54</v>
      </c>
      <c r="F54" s="207"/>
      <c r="G54" s="209" t="s">
        <v>290</v>
      </c>
      <c r="H54" s="211" t="s">
        <v>403</v>
      </c>
      <c r="I54" s="227">
        <v>2167481.28</v>
      </c>
      <c r="J54" s="297">
        <v>1997737.28</v>
      </c>
      <c r="K54" s="24"/>
    </row>
    <row r="55" spans="1:11" s="14" customFormat="1" ht="12.75" customHeight="1">
      <c r="A55" s="302"/>
      <c r="B55" s="214" t="s">
        <v>285</v>
      </c>
      <c r="C55" s="215" t="s">
        <v>365</v>
      </c>
      <c r="D55" s="224">
        <v>3063566.92</v>
      </c>
      <c r="E55" s="224">
        <v>5819337.54</v>
      </c>
      <c r="F55" s="207" t="s">
        <v>310</v>
      </c>
      <c r="G55" s="209"/>
      <c r="H55" s="212" t="s">
        <v>363</v>
      </c>
      <c r="I55" s="225">
        <v>6333638.42</v>
      </c>
      <c r="J55" s="295">
        <v>8215497.81</v>
      </c>
      <c r="K55" s="24"/>
    </row>
    <row r="56" spans="1:11" s="14" customFormat="1" ht="12.75" customHeight="1" thickBot="1">
      <c r="A56" s="303"/>
      <c r="B56" s="304"/>
      <c r="C56" s="313" t="s">
        <v>366</v>
      </c>
      <c r="D56" s="306">
        <f>+D10+D39</f>
        <v>80524729.80000001</v>
      </c>
      <c r="E56" s="306">
        <f>+E39+E10</f>
        <v>81161321.78999999</v>
      </c>
      <c r="F56" s="307"/>
      <c r="G56" s="308"/>
      <c r="H56" s="309" t="s">
        <v>115</v>
      </c>
      <c r="I56" s="306">
        <f>+I10+I28+I38</f>
        <v>80524729.8</v>
      </c>
      <c r="J56" s="310">
        <f>+J38+J28+J10</f>
        <v>81161321.78999999</v>
      </c>
      <c r="K56" s="24"/>
    </row>
    <row r="57" spans="1:11" s="14" customFormat="1" ht="12.75" customHeight="1">
      <c r="A57" s="74"/>
      <c r="B57" s="70"/>
      <c r="C57" s="97"/>
      <c r="D57" s="70"/>
      <c r="E57" s="70"/>
      <c r="F57" s="74"/>
      <c r="G57" s="203"/>
      <c r="H57" s="32"/>
      <c r="I57" s="71"/>
      <c r="J57" s="71"/>
      <c r="K57" s="24"/>
    </row>
    <row r="58" spans="1:11" s="14" customFormat="1" ht="12.75" customHeight="1">
      <c r="A58" s="74"/>
      <c r="B58" s="70"/>
      <c r="C58" s="32"/>
      <c r="D58" s="72"/>
      <c r="E58" s="32"/>
      <c r="F58" s="74"/>
      <c r="G58" s="203"/>
      <c r="H58" s="32"/>
      <c r="I58" s="275"/>
      <c r="J58" s="70"/>
      <c r="K58" s="24"/>
    </row>
    <row r="59" spans="1:11" s="14" customFormat="1" ht="12.75" customHeight="1">
      <c r="A59" s="74"/>
      <c r="B59" s="70"/>
      <c r="C59" s="72"/>
      <c r="E59" s="64"/>
      <c r="F59" s="199"/>
      <c r="G59" s="203"/>
      <c r="H59" s="73"/>
      <c r="I59" s="70"/>
      <c r="J59" s="62"/>
      <c r="K59" s="24"/>
    </row>
    <row r="60" spans="1:11" s="14" customFormat="1" ht="12.75" customHeight="1">
      <c r="A60" s="74"/>
      <c r="B60" s="70"/>
      <c r="C60" s="32"/>
      <c r="D60" s="32"/>
      <c r="E60" s="20"/>
      <c r="F60" s="57"/>
      <c r="G60" s="28"/>
      <c r="H60" s="20"/>
      <c r="I60" s="74"/>
      <c r="J60" s="74"/>
      <c r="K60" s="24"/>
    </row>
    <row r="61" spans="1:11" s="14" customFormat="1" ht="12.75" customHeight="1">
      <c r="A61" s="39"/>
      <c r="B61" s="34"/>
      <c r="C61" s="2"/>
      <c r="D61" s="2"/>
      <c r="E61" s="8"/>
      <c r="F61" s="22"/>
      <c r="G61" s="193"/>
      <c r="H61" s="38"/>
      <c r="I61" s="70"/>
      <c r="J61" s="2"/>
      <c r="K61" s="24"/>
    </row>
    <row r="62" spans="1:11" s="14" customFormat="1" ht="12.75" customHeight="1">
      <c r="A62" s="39"/>
      <c r="B62" s="34"/>
      <c r="C62" s="2"/>
      <c r="D62" s="2"/>
      <c r="E62" s="8"/>
      <c r="F62" s="22"/>
      <c r="G62" s="193"/>
      <c r="H62" s="100"/>
      <c r="I62" s="100"/>
      <c r="J62" s="100"/>
      <c r="K62" s="24"/>
    </row>
    <row r="63" spans="1:11" s="14" customFormat="1" ht="12.75" customHeight="1">
      <c r="A63" s="39"/>
      <c r="B63" s="34"/>
      <c r="C63" s="2"/>
      <c r="D63" s="2"/>
      <c r="E63" s="8"/>
      <c r="F63" s="22"/>
      <c r="G63" s="193"/>
      <c r="H63" s="8"/>
      <c r="I63" s="66"/>
      <c r="J63" s="2"/>
      <c r="K63" s="24"/>
    </row>
    <row r="64" spans="1:11" s="14" customFormat="1" ht="12.75" customHeight="1">
      <c r="A64" s="39"/>
      <c r="B64" s="34"/>
      <c r="C64" s="2"/>
      <c r="D64" s="2"/>
      <c r="E64" s="8"/>
      <c r="F64" s="22"/>
      <c r="G64" s="193"/>
      <c r="H64" s="8"/>
      <c r="I64" s="70"/>
      <c r="J64" s="2"/>
      <c r="K64" s="24"/>
    </row>
    <row r="65" spans="1:11" s="14" customFormat="1" ht="12.75" customHeight="1">
      <c r="A65" s="39"/>
      <c r="B65" s="34"/>
      <c r="C65" s="2"/>
      <c r="D65" s="2"/>
      <c r="E65" s="2"/>
      <c r="F65" s="39"/>
      <c r="G65" s="192"/>
      <c r="H65" s="2"/>
      <c r="I65" s="70"/>
      <c r="J65" s="2"/>
      <c r="K65" s="24"/>
    </row>
    <row r="66" spans="1:11" s="14" customFormat="1" ht="12.75" customHeight="1">
      <c r="A66" s="39"/>
      <c r="B66" s="34"/>
      <c r="C66" s="2"/>
      <c r="D66" s="2"/>
      <c r="E66" s="2"/>
      <c r="F66" s="39"/>
      <c r="G66" s="192"/>
      <c r="H66" s="2"/>
      <c r="I66" s="70"/>
      <c r="J66" s="2"/>
      <c r="K66" s="24"/>
    </row>
    <row r="67" spans="1:11" s="14" customFormat="1" ht="12.75" customHeight="1">
      <c r="A67" s="39"/>
      <c r="B67" s="34"/>
      <c r="C67" s="2"/>
      <c r="D67" s="2"/>
      <c r="E67" s="2"/>
      <c r="F67" s="39"/>
      <c r="G67" s="192"/>
      <c r="H67" s="2"/>
      <c r="I67" s="70"/>
      <c r="J67" s="2"/>
      <c r="K67" s="24"/>
    </row>
    <row r="68" spans="1:11" s="14" customFormat="1" ht="12.75" customHeight="1">
      <c r="A68" s="39"/>
      <c r="B68" s="34"/>
      <c r="C68" s="2"/>
      <c r="D68" s="2"/>
      <c r="E68" s="2"/>
      <c r="F68" s="39"/>
      <c r="G68" s="192"/>
      <c r="H68" s="2"/>
      <c r="I68" s="32"/>
      <c r="J68" s="2"/>
      <c r="K68" s="24"/>
    </row>
    <row r="69" spans="1:11" s="14" customFormat="1" ht="12.75" customHeight="1">
      <c r="A69" s="39"/>
      <c r="B69" s="34"/>
      <c r="C69" s="2"/>
      <c r="D69" s="2"/>
      <c r="E69" s="2"/>
      <c r="F69" s="39"/>
      <c r="G69" s="192"/>
      <c r="H69" s="2"/>
      <c r="I69" s="32"/>
      <c r="J69" s="2"/>
      <c r="K69" s="24"/>
    </row>
    <row r="70" spans="1:11" s="14" customFormat="1" ht="12.75" customHeight="1">
      <c r="A70" s="39"/>
      <c r="B70" s="34"/>
      <c r="C70" s="2"/>
      <c r="D70" s="2"/>
      <c r="E70" s="2"/>
      <c r="F70" s="39"/>
      <c r="G70" s="192"/>
      <c r="H70" s="2"/>
      <c r="I70" s="32"/>
      <c r="J70" s="2"/>
      <c r="K70" s="24"/>
    </row>
    <row r="71" spans="1:11" s="14" customFormat="1" ht="12.75" customHeight="1">
      <c r="A71" s="39"/>
      <c r="B71" s="34"/>
      <c r="C71" s="2"/>
      <c r="D71" s="2"/>
      <c r="E71" s="2"/>
      <c r="F71" s="39"/>
      <c r="G71" s="192"/>
      <c r="H71" s="2"/>
      <c r="I71" s="32"/>
      <c r="J71" s="2"/>
      <c r="K71" s="24"/>
    </row>
    <row r="72" spans="1:11" s="14" customFormat="1" ht="12.75" customHeight="1">
      <c r="A72" s="39"/>
      <c r="B72" s="34"/>
      <c r="C72" s="2"/>
      <c r="D72" s="2"/>
      <c r="E72" s="2"/>
      <c r="F72" s="39"/>
      <c r="G72" s="192"/>
      <c r="H72" s="2"/>
      <c r="I72" s="32"/>
      <c r="J72" s="2"/>
      <c r="K72" s="24"/>
    </row>
    <row r="73" spans="1:11" s="14" customFormat="1" ht="12.75" customHeight="1">
      <c r="A73" s="39"/>
      <c r="B73" s="34"/>
      <c r="C73" s="2"/>
      <c r="D73" s="2"/>
      <c r="E73" s="2"/>
      <c r="F73" s="39"/>
      <c r="G73" s="192"/>
      <c r="H73" s="2"/>
      <c r="I73" s="32"/>
      <c r="J73" s="2"/>
      <c r="K73" s="24"/>
    </row>
    <row r="74" spans="1:11" s="14" customFormat="1" ht="12.75" customHeight="1">
      <c r="A74" s="39"/>
      <c r="B74" s="34"/>
      <c r="C74" s="2"/>
      <c r="D74" s="2"/>
      <c r="E74" s="2"/>
      <c r="F74" s="39"/>
      <c r="G74" s="192"/>
      <c r="H74" s="2"/>
      <c r="I74" s="32"/>
      <c r="J74" s="2"/>
      <c r="K74" s="24"/>
    </row>
    <row r="75" spans="1:11" s="14" customFormat="1" ht="12.75" customHeight="1">
      <c r="A75" s="197"/>
      <c r="B75" s="195"/>
      <c r="C75" s="3"/>
      <c r="D75" s="3"/>
      <c r="E75" s="3"/>
      <c r="F75" s="197"/>
      <c r="G75" s="194"/>
      <c r="H75" s="3"/>
      <c r="I75" s="66"/>
      <c r="J75" s="3"/>
      <c r="K75" s="24"/>
    </row>
    <row r="76" ht="12.75" customHeight="1">
      <c r="K76" s="33"/>
    </row>
    <row r="77" ht="14.25">
      <c r="K77" s="35"/>
    </row>
    <row r="78" ht="15" customHeight="1">
      <c r="K78" s="37"/>
    </row>
    <row r="79" ht="14.25">
      <c r="K79" s="34"/>
    </row>
    <row r="80" ht="14.25">
      <c r="K80" s="37"/>
    </row>
    <row r="81" ht="14.25">
      <c r="K81" s="39"/>
    </row>
    <row r="82" ht="14.25">
      <c r="K82" s="2"/>
    </row>
    <row r="83" ht="14.25">
      <c r="K83" s="2"/>
    </row>
    <row r="84" ht="14.25">
      <c r="K84" s="2"/>
    </row>
    <row r="85" ht="14.25">
      <c r="K85" s="2"/>
    </row>
    <row r="86" ht="14.25">
      <c r="K86" s="2"/>
    </row>
    <row r="87" ht="14.25">
      <c r="K87" s="2"/>
    </row>
    <row r="88" ht="14.25">
      <c r="K88" s="2"/>
    </row>
    <row r="89" ht="14.25">
      <c r="K89" s="2"/>
    </row>
    <row r="90" ht="14.25">
      <c r="K90" s="2"/>
    </row>
    <row r="91" ht="14.25">
      <c r="K91" s="2"/>
    </row>
    <row r="92" ht="14.25">
      <c r="K92" s="2"/>
    </row>
    <row r="93" ht="14.25">
      <c r="K93" s="2"/>
    </row>
    <row r="94" ht="14.25">
      <c r="K94" s="2"/>
    </row>
    <row r="95" ht="14.25">
      <c r="K95" s="2"/>
    </row>
  </sheetData>
  <sheetProtection password="CA9D"/>
  <mergeCells count="3">
    <mergeCell ref="A1:E1"/>
    <mergeCell ref="A3:E3"/>
    <mergeCell ref="A4:E4"/>
  </mergeCells>
  <printOptions/>
  <pageMargins left="1.4" right="0.3937007874015748" top="0.35" bottom="0.27" header="0.25" footer="0.23"/>
  <pageSetup fitToHeight="1" fitToWidth="1" horizontalDpi="300" verticalDpi="300" orientation="landscape" paperSize="9" scale="51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="90" zoomScaleNormal="90" zoomScalePageLayoutView="50" workbookViewId="0" topLeftCell="A28">
      <selection activeCell="D40" sqref="D40"/>
    </sheetView>
  </sheetViews>
  <sheetFormatPr defaultColWidth="11.421875" defaultRowHeight="12.75"/>
  <cols>
    <col min="1" max="1" width="11.421875" style="235" customWidth="1"/>
    <col min="2" max="2" width="0.85546875" style="210" customWidth="1"/>
    <col min="3" max="3" width="3.7109375" style="248" customWidth="1"/>
    <col min="4" max="4" width="80.28125" style="235" customWidth="1"/>
    <col min="5" max="5" width="17.140625" style="251" bestFit="1" customWidth="1"/>
    <col min="6" max="6" width="17.00390625" style="235" customWidth="1"/>
    <col min="7" max="7" width="11.421875" style="235" customWidth="1"/>
    <col min="8" max="16384" width="11.421875" style="235" customWidth="1"/>
  </cols>
  <sheetData>
    <row r="1" spans="2:7" s="210" customFormat="1" ht="13.5">
      <c r="B1" s="332" t="s">
        <v>183</v>
      </c>
      <c r="C1" s="332"/>
      <c r="D1" s="332"/>
      <c r="E1" s="332"/>
      <c r="F1" s="332"/>
      <c r="G1" s="191"/>
    </row>
    <row r="2" spans="2:7" s="210" customFormat="1" ht="13.5">
      <c r="B2" s="131"/>
      <c r="C2" s="234"/>
      <c r="D2" s="131"/>
      <c r="E2" s="132"/>
      <c r="F2" s="131"/>
      <c r="G2" s="131"/>
    </row>
    <row r="3" spans="2:7" s="210" customFormat="1" ht="13.5">
      <c r="B3" s="334" t="s">
        <v>327</v>
      </c>
      <c r="C3" s="334"/>
      <c r="D3" s="334"/>
      <c r="E3" s="334"/>
      <c r="F3" s="334"/>
      <c r="G3" s="131"/>
    </row>
    <row r="4" spans="2:7" ht="12.75">
      <c r="B4" s="333" t="s">
        <v>177</v>
      </c>
      <c r="C4" s="333"/>
      <c r="D4" s="333"/>
      <c r="E4" s="333"/>
      <c r="F4" s="333"/>
      <c r="G4" s="134"/>
    </row>
    <row r="5" spans="2:7" ht="12.75">
      <c r="B5" s="131"/>
      <c r="C5" s="234"/>
      <c r="D5" s="134"/>
      <c r="E5" s="168"/>
      <c r="F5" s="134"/>
      <c r="G5" s="134"/>
    </row>
    <row r="6" spans="2:7" ht="13.5" thickBot="1">
      <c r="B6" s="131"/>
      <c r="C6" s="234"/>
      <c r="D6" s="134"/>
      <c r="E6" s="168"/>
      <c r="F6" s="134"/>
      <c r="G6" s="134"/>
    </row>
    <row r="7" spans="2:7" s="210" customFormat="1" ht="12.75" customHeight="1">
      <c r="B7" s="135"/>
      <c r="C7" s="314"/>
      <c r="D7" s="136"/>
      <c r="E7" s="138" t="s">
        <v>35</v>
      </c>
      <c r="F7" s="139" t="s">
        <v>35</v>
      </c>
      <c r="G7" s="131"/>
    </row>
    <row r="8" spans="2:7" s="210" customFormat="1" ht="12.75" customHeight="1">
      <c r="B8" s="140"/>
      <c r="C8" s="236"/>
      <c r="D8" s="141"/>
      <c r="E8" s="142">
        <v>2012</v>
      </c>
      <c r="F8" s="143">
        <v>2011</v>
      </c>
      <c r="G8" s="131"/>
    </row>
    <row r="9" spans="2:7" ht="12.75" customHeight="1">
      <c r="B9" s="149"/>
      <c r="C9" s="237"/>
      <c r="D9" s="156"/>
      <c r="E9" s="277"/>
      <c r="F9" s="315"/>
      <c r="G9" s="134"/>
    </row>
    <row r="10" spans="2:7" s="210" customFormat="1" ht="12.75" customHeight="1">
      <c r="B10" s="149" t="s">
        <v>284</v>
      </c>
      <c r="C10" s="237"/>
      <c r="D10" s="150" t="s">
        <v>60</v>
      </c>
      <c r="E10" s="238"/>
      <c r="F10" s="316"/>
      <c r="G10" s="131"/>
    </row>
    <row r="11" spans="2:7" ht="12.75" customHeight="1">
      <c r="B11" s="149" t="s">
        <v>285</v>
      </c>
      <c r="C11" s="237"/>
      <c r="D11" s="150" t="s">
        <v>272</v>
      </c>
      <c r="E11" s="239">
        <f>+SUM(E12:E16)</f>
        <v>91589160.97</v>
      </c>
      <c r="F11" s="317">
        <f>+SUM(F12:F16)</f>
        <v>91906515.27</v>
      </c>
      <c r="G11" s="134"/>
    </row>
    <row r="12" spans="2:7" ht="12.75" customHeight="1">
      <c r="B12" s="149"/>
      <c r="C12" s="237" t="s">
        <v>187</v>
      </c>
      <c r="D12" s="156" t="s">
        <v>61</v>
      </c>
      <c r="E12" s="278">
        <v>59758555.83</v>
      </c>
      <c r="F12" s="318">
        <v>60526091.37</v>
      </c>
      <c r="G12" s="134"/>
    </row>
    <row r="13" spans="2:7" ht="12.75" customHeight="1">
      <c r="B13" s="149"/>
      <c r="C13" s="237" t="s">
        <v>188</v>
      </c>
      <c r="D13" s="156" t="s">
        <v>62</v>
      </c>
      <c r="E13" s="278">
        <v>2538305.19</v>
      </c>
      <c r="F13" s="319">
        <v>2387277.92</v>
      </c>
      <c r="G13" s="134"/>
    </row>
    <row r="14" spans="2:7" ht="12.75" customHeight="1">
      <c r="B14" s="149"/>
      <c r="C14" s="237" t="s">
        <v>192</v>
      </c>
      <c r="D14" s="156" t="s">
        <v>193</v>
      </c>
      <c r="E14" s="241">
        <v>0</v>
      </c>
      <c r="F14" s="320">
        <v>0</v>
      </c>
      <c r="G14" s="134"/>
    </row>
    <row r="15" spans="2:7" ht="12.75" customHeight="1">
      <c r="B15" s="149"/>
      <c r="C15" s="237" t="s">
        <v>194</v>
      </c>
      <c r="D15" s="161" t="s">
        <v>281</v>
      </c>
      <c r="E15" s="240">
        <v>29230209.5</v>
      </c>
      <c r="F15" s="319">
        <v>28960595.51</v>
      </c>
      <c r="G15" s="134"/>
    </row>
    <row r="16" spans="2:7" ht="12.75" customHeight="1">
      <c r="B16" s="149"/>
      <c r="C16" s="237" t="s">
        <v>196</v>
      </c>
      <c r="D16" s="161" t="s">
        <v>274</v>
      </c>
      <c r="E16" s="240">
        <v>62090.45</v>
      </c>
      <c r="F16" s="319">
        <v>32550.47</v>
      </c>
      <c r="G16" s="134"/>
    </row>
    <row r="17" spans="2:7" s="210" customFormat="1" ht="12.75" customHeight="1">
      <c r="B17" s="149" t="s">
        <v>286</v>
      </c>
      <c r="C17" s="237"/>
      <c r="D17" s="150" t="s">
        <v>203</v>
      </c>
      <c r="E17" s="239">
        <v>-994122.08</v>
      </c>
      <c r="F17" s="317">
        <v>-959050.06</v>
      </c>
      <c r="G17" s="131"/>
    </row>
    <row r="18" spans="2:7" ht="12.75" customHeight="1">
      <c r="B18" s="149" t="s">
        <v>209</v>
      </c>
      <c r="C18" s="237"/>
      <c r="D18" s="150" t="s">
        <v>116</v>
      </c>
      <c r="E18" s="239">
        <v>175833.3</v>
      </c>
      <c r="F18" s="317">
        <v>134680.98</v>
      </c>
      <c r="G18" s="134"/>
    </row>
    <row r="19" spans="2:7" ht="12.75" customHeight="1">
      <c r="B19" s="149" t="s">
        <v>287</v>
      </c>
      <c r="C19" s="237"/>
      <c r="D19" s="150" t="s">
        <v>63</v>
      </c>
      <c r="E19" s="239">
        <f>+SUM(E20:E21)</f>
        <v>-937329.46</v>
      </c>
      <c r="F19" s="317">
        <f>+F20+F21</f>
        <v>-2142456.75</v>
      </c>
      <c r="G19" s="134"/>
    </row>
    <row r="20" spans="2:7" ht="12.75" customHeight="1">
      <c r="B20" s="149"/>
      <c r="C20" s="237" t="s">
        <v>187</v>
      </c>
      <c r="D20" s="206" t="s">
        <v>283</v>
      </c>
      <c r="E20" s="240">
        <v>-937329.46</v>
      </c>
      <c r="F20" s="319">
        <v>-2099110.7</v>
      </c>
      <c r="G20" s="134"/>
    </row>
    <row r="21" spans="2:7" ht="12.75" customHeight="1">
      <c r="B21" s="149"/>
      <c r="C21" s="237" t="s">
        <v>192</v>
      </c>
      <c r="D21" s="206" t="s">
        <v>288</v>
      </c>
      <c r="E21" s="240">
        <v>0</v>
      </c>
      <c r="F21" s="319">
        <v>-43346.05</v>
      </c>
      <c r="G21" s="134"/>
    </row>
    <row r="22" spans="2:7" s="210" customFormat="1" ht="12.75" customHeight="1">
      <c r="B22" s="149" t="s">
        <v>289</v>
      </c>
      <c r="C22" s="237"/>
      <c r="D22" s="150" t="s">
        <v>119</v>
      </c>
      <c r="E22" s="239">
        <f>+SUM(E23:E23)</f>
        <v>107577.06</v>
      </c>
      <c r="F22" s="317">
        <f>+F23</f>
        <v>76185.07</v>
      </c>
      <c r="G22" s="131"/>
    </row>
    <row r="23" spans="1:7" ht="12.75" customHeight="1">
      <c r="A23" s="210"/>
      <c r="B23" s="149"/>
      <c r="C23" s="237" t="s">
        <v>190</v>
      </c>
      <c r="D23" s="161" t="s">
        <v>120</v>
      </c>
      <c r="E23" s="240">
        <v>107577.06</v>
      </c>
      <c r="F23" s="319">
        <v>76185.07</v>
      </c>
      <c r="G23" s="134"/>
    </row>
    <row r="24" spans="2:7" ht="12.75" customHeight="1">
      <c r="B24" s="149" t="s">
        <v>290</v>
      </c>
      <c r="C24" s="237"/>
      <c r="D24" s="150" t="s">
        <v>64</v>
      </c>
      <c r="E24" s="239">
        <f>+SUM(E25:E26)</f>
        <v>-34842374.6</v>
      </c>
      <c r="F24" s="317">
        <f>+F25+F26</f>
        <v>-36216690.46</v>
      </c>
      <c r="G24" s="134"/>
    </row>
    <row r="25" spans="2:7" ht="12.75" customHeight="1">
      <c r="B25" s="149"/>
      <c r="C25" s="237" t="s">
        <v>187</v>
      </c>
      <c r="D25" s="156" t="s">
        <v>122</v>
      </c>
      <c r="E25" s="240">
        <f>-28483752.82+1762905.65</f>
        <v>-26720847.17</v>
      </c>
      <c r="F25" s="319">
        <v>-28476377.21</v>
      </c>
      <c r="G25" s="134"/>
    </row>
    <row r="26" spans="2:7" ht="12.75" customHeight="1">
      <c r="B26" s="149"/>
      <c r="C26" s="237" t="s">
        <v>188</v>
      </c>
      <c r="D26" s="156" t="s">
        <v>65</v>
      </c>
      <c r="E26" s="240">
        <v>-8121527.43</v>
      </c>
      <c r="F26" s="319">
        <v>-7740313.25</v>
      </c>
      <c r="G26" s="134"/>
    </row>
    <row r="27" spans="2:7" ht="12.75" customHeight="1">
      <c r="B27" s="149" t="s">
        <v>291</v>
      </c>
      <c r="C27" s="237"/>
      <c r="D27" s="150" t="s">
        <v>123</v>
      </c>
      <c r="E27" s="239">
        <f>+SUM(E28:E30)</f>
        <v>-51787060.77</v>
      </c>
      <c r="F27" s="317">
        <f>+F28+F29+F30</f>
        <v>-52455038.78</v>
      </c>
      <c r="G27" s="134"/>
    </row>
    <row r="28" spans="2:7" ht="12.75" customHeight="1">
      <c r="B28" s="149"/>
      <c r="C28" s="237" t="s">
        <v>187</v>
      </c>
      <c r="D28" s="156" t="s">
        <v>67</v>
      </c>
      <c r="E28" s="240">
        <v>-51230107.64</v>
      </c>
      <c r="F28" s="319">
        <v>-51962957.41</v>
      </c>
      <c r="G28" s="134"/>
    </row>
    <row r="29" spans="2:7" ht="12.75" customHeight="1">
      <c r="B29" s="149"/>
      <c r="C29" s="237" t="s">
        <v>188</v>
      </c>
      <c r="D29" s="156" t="s">
        <v>68</v>
      </c>
      <c r="E29" s="240">
        <v>-55897.39</v>
      </c>
      <c r="F29" s="319">
        <v>-111043.67</v>
      </c>
      <c r="G29" s="134"/>
    </row>
    <row r="30" spans="2:7" ht="12.75" customHeight="1">
      <c r="B30" s="149"/>
      <c r="C30" s="237" t="s">
        <v>190</v>
      </c>
      <c r="D30" s="156" t="s">
        <v>221</v>
      </c>
      <c r="E30" s="240">
        <f>-1495177.82+994122.08</f>
        <v>-501055.7400000001</v>
      </c>
      <c r="F30" s="319">
        <v>-381037.7</v>
      </c>
      <c r="G30" s="134"/>
    </row>
    <row r="31" spans="2:7" ht="12.75" customHeight="1">
      <c r="B31" s="149" t="s">
        <v>222</v>
      </c>
      <c r="C31" s="237"/>
      <c r="D31" s="150" t="s">
        <v>125</v>
      </c>
      <c r="E31" s="239">
        <v>-10298019.82</v>
      </c>
      <c r="F31" s="317">
        <v>-10922705.85</v>
      </c>
      <c r="G31" s="134"/>
    </row>
    <row r="32" spans="2:7" ht="12.75" customHeight="1">
      <c r="B32" s="149" t="s">
        <v>292</v>
      </c>
      <c r="C32" s="237"/>
      <c r="D32" s="150" t="s">
        <v>224</v>
      </c>
      <c r="E32" s="239">
        <v>9115910.49</v>
      </c>
      <c r="F32" s="317">
        <v>9790945.95</v>
      </c>
      <c r="G32" s="134"/>
    </row>
    <row r="33" spans="2:7" ht="12.75" customHeight="1">
      <c r="B33" s="149" t="s">
        <v>293</v>
      </c>
      <c r="C33" s="237"/>
      <c r="D33" s="150" t="s">
        <v>127</v>
      </c>
      <c r="E33" s="239">
        <f>+SUM(E34:E34)</f>
        <v>114994.5</v>
      </c>
      <c r="F33" s="317">
        <v>101998.94</v>
      </c>
      <c r="G33" s="134"/>
    </row>
    <row r="34" spans="2:7" ht="12.75" customHeight="1">
      <c r="B34" s="149"/>
      <c r="C34" s="237" t="s">
        <v>187</v>
      </c>
      <c r="D34" s="156" t="s">
        <v>128</v>
      </c>
      <c r="E34" s="240">
        <v>114994.5</v>
      </c>
      <c r="F34" s="319">
        <v>101999</v>
      </c>
      <c r="G34" s="134"/>
    </row>
    <row r="35" spans="2:7" ht="12.75" customHeight="1">
      <c r="B35" s="149" t="s">
        <v>294</v>
      </c>
      <c r="C35" s="237"/>
      <c r="D35" s="242" t="s">
        <v>173</v>
      </c>
      <c r="E35" s="279">
        <v>-162674.79</v>
      </c>
      <c r="F35" s="321">
        <v>-128937.33</v>
      </c>
      <c r="G35" s="134"/>
    </row>
    <row r="36" spans="2:7" ht="12.75" customHeight="1">
      <c r="B36" s="149" t="s">
        <v>248</v>
      </c>
      <c r="C36" s="237"/>
      <c r="D36" s="150" t="s">
        <v>131</v>
      </c>
      <c r="E36" s="243">
        <f>+E35+E33+E32+E31+E27+E24+E22+E19+E11+E17+E18</f>
        <v>2081894.7999999982</v>
      </c>
      <c r="F36" s="243">
        <f>+F11+F17+F18+F19+F22+F24+F27+F31+F32+F33+F35</f>
        <v>-814553.020000012</v>
      </c>
      <c r="G36" s="134"/>
    </row>
    <row r="37" spans="2:7" ht="12.75" customHeight="1">
      <c r="B37" s="149"/>
      <c r="C37" s="237"/>
      <c r="D37" s="161"/>
      <c r="E37" s="240"/>
      <c r="F37" s="319"/>
      <c r="G37" s="134"/>
    </row>
    <row r="38" spans="2:7" ht="12.75" customHeight="1">
      <c r="B38" s="149" t="s">
        <v>295</v>
      </c>
      <c r="C38" s="237"/>
      <c r="D38" s="150" t="s">
        <v>70</v>
      </c>
      <c r="E38" s="239">
        <f>+SUM(E39:E39)</f>
        <v>320532.2</v>
      </c>
      <c r="F38" s="317">
        <f>+F39</f>
        <v>544266.37</v>
      </c>
      <c r="G38" s="134"/>
    </row>
    <row r="39" spans="2:7" ht="12.75" customHeight="1">
      <c r="B39" s="149"/>
      <c r="C39" s="237" t="s">
        <v>188</v>
      </c>
      <c r="D39" s="156" t="s">
        <v>132</v>
      </c>
      <c r="E39" s="240">
        <v>320532.2</v>
      </c>
      <c r="F39" s="319">
        <v>544266.37</v>
      </c>
      <c r="G39" s="134"/>
    </row>
    <row r="40" spans="2:7" ht="12.75" customHeight="1">
      <c r="B40" s="149" t="s">
        <v>296</v>
      </c>
      <c r="C40" s="237"/>
      <c r="D40" s="150" t="s">
        <v>133</v>
      </c>
      <c r="E40" s="239">
        <f>+SUM(E41:E42)</f>
        <v>-1107999.62</v>
      </c>
      <c r="F40" s="317">
        <f>+F41+F42</f>
        <v>-246037.49</v>
      </c>
      <c r="G40" s="134"/>
    </row>
    <row r="41" spans="2:7" ht="12.75" customHeight="1">
      <c r="B41" s="149"/>
      <c r="C41" s="237" t="s">
        <v>187</v>
      </c>
      <c r="D41" s="156" t="s">
        <v>134</v>
      </c>
      <c r="E41" s="240">
        <f>-941711.53+898229.74</f>
        <v>-43481.79000000004</v>
      </c>
      <c r="F41" s="319">
        <v>-52120.52</v>
      </c>
      <c r="G41" s="134"/>
    </row>
    <row r="42" spans="2:7" ht="12.75" customHeight="1">
      <c r="B42" s="149"/>
      <c r="C42" s="237" t="s">
        <v>188</v>
      </c>
      <c r="D42" s="156" t="s">
        <v>135</v>
      </c>
      <c r="E42" s="240">
        <f>-166288.09-898229.74</f>
        <v>-1064517.83</v>
      </c>
      <c r="F42" s="319">
        <v>-193916.97</v>
      </c>
      <c r="G42" s="134"/>
    </row>
    <row r="43" spans="2:7" ht="12.75" customHeight="1">
      <c r="B43" s="149" t="s">
        <v>297</v>
      </c>
      <c r="C43" s="237"/>
      <c r="D43" s="150" t="s">
        <v>72</v>
      </c>
      <c r="E43" s="239">
        <f>+E44</f>
        <v>-40992.51</v>
      </c>
      <c r="F43" s="317">
        <f>+F44</f>
        <v>-50034.71</v>
      </c>
      <c r="G43" s="134"/>
    </row>
    <row r="44" spans="2:7" ht="12.75" customHeight="1">
      <c r="B44" s="149"/>
      <c r="C44" s="237" t="s">
        <v>187</v>
      </c>
      <c r="D44" s="156" t="s">
        <v>130</v>
      </c>
      <c r="E44" s="240">
        <v>-40992.51</v>
      </c>
      <c r="F44" s="319">
        <v>-50034.71</v>
      </c>
      <c r="G44" s="134"/>
    </row>
    <row r="45" spans="2:7" ht="12.75" customHeight="1">
      <c r="B45" s="149" t="s">
        <v>298</v>
      </c>
      <c r="C45" s="237"/>
      <c r="D45" s="150" t="s">
        <v>73</v>
      </c>
      <c r="E45" s="239">
        <v>-25278.83</v>
      </c>
      <c r="F45" s="317">
        <v>-47513.35</v>
      </c>
      <c r="G45" s="134"/>
    </row>
    <row r="46" spans="2:7" ht="12.75" customHeight="1">
      <c r="B46" s="149"/>
      <c r="C46" s="237"/>
      <c r="D46" s="150"/>
      <c r="E46" s="240"/>
      <c r="F46" s="319"/>
      <c r="G46" s="134"/>
    </row>
    <row r="47" spans="2:7" ht="12.75" customHeight="1">
      <c r="B47" s="149" t="s">
        <v>249</v>
      </c>
      <c r="C47" s="237"/>
      <c r="D47" s="150" t="s">
        <v>74</v>
      </c>
      <c r="E47" s="244">
        <f>+E45+E43+E40+E38</f>
        <v>-853738.7600000002</v>
      </c>
      <c r="F47" s="243">
        <f>+F38+F40+F43+F45</f>
        <v>200680.82</v>
      </c>
      <c r="G47" s="134"/>
    </row>
    <row r="48" spans="2:7" ht="12.75" customHeight="1">
      <c r="B48" s="149" t="s">
        <v>250</v>
      </c>
      <c r="C48" s="237"/>
      <c r="D48" s="150" t="s">
        <v>138</v>
      </c>
      <c r="E48" s="244">
        <f>+E47+E36</f>
        <v>1228156.039999998</v>
      </c>
      <c r="F48" s="243">
        <f>+F36+F47</f>
        <v>-613872.2000000121</v>
      </c>
      <c r="G48" s="134"/>
    </row>
    <row r="49" spans="2:7" ht="12.75" customHeight="1">
      <c r="B49" s="149"/>
      <c r="C49" s="237"/>
      <c r="D49" s="156" t="s">
        <v>75</v>
      </c>
      <c r="E49" s="241">
        <f>+'[1]Pérdidas y ganancias'!$J$61</f>
        <v>0</v>
      </c>
      <c r="F49" s="320">
        <v>0</v>
      </c>
      <c r="G49" s="134"/>
    </row>
    <row r="50" spans="1:7" s="245" customFormat="1" ht="12.75" customHeight="1">
      <c r="A50" s="235"/>
      <c r="B50" s="149" t="s">
        <v>251</v>
      </c>
      <c r="C50" s="237"/>
      <c r="D50" s="150" t="s">
        <v>299</v>
      </c>
      <c r="E50" s="244">
        <f>+E48</f>
        <v>1228156.039999998</v>
      </c>
      <c r="F50" s="243">
        <f>+F48</f>
        <v>-613872.2000000121</v>
      </c>
      <c r="G50" s="191"/>
    </row>
    <row r="51" spans="2:7" s="245" customFormat="1" ht="13.5" hidden="1">
      <c r="B51" s="149"/>
      <c r="C51" s="237"/>
      <c r="D51" s="207"/>
      <c r="E51" s="240"/>
      <c r="F51" s="319"/>
      <c r="G51" s="191"/>
    </row>
    <row r="52" spans="1:7" s="210" customFormat="1" ht="13.5" hidden="1">
      <c r="A52" s="245"/>
      <c r="B52" s="322"/>
      <c r="C52" s="237"/>
      <c r="D52" s="150" t="s">
        <v>76</v>
      </c>
      <c r="E52" s="241">
        <v>0</v>
      </c>
      <c r="F52" s="320">
        <v>0</v>
      </c>
      <c r="G52" s="131"/>
    </row>
    <row r="53" spans="1:7" ht="13.5">
      <c r="A53" s="210"/>
      <c r="B53" s="149"/>
      <c r="C53" s="237"/>
      <c r="D53" s="156" t="s">
        <v>139</v>
      </c>
      <c r="E53" s="246">
        <f>+'[1]Pérdidas y ganancias'!$J$65</f>
        <v>0</v>
      </c>
      <c r="F53" s="323">
        <v>0</v>
      </c>
      <c r="G53" s="134"/>
    </row>
    <row r="54" spans="2:7" ht="13.5" thickBot="1">
      <c r="B54" s="324" t="s">
        <v>252</v>
      </c>
      <c r="C54" s="325"/>
      <c r="D54" s="326" t="s">
        <v>140</v>
      </c>
      <c r="E54" s="327">
        <f>+E50</f>
        <v>1228156.039999998</v>
      </c>
      <c r="F54" s="328">
        <f>+F50</f>
        <v>-613872.2000000121</v>
      </c>
      <c r="G54" s="134"/>
    </row>
    <row r="55" spans="2:7" ht="12.75">
      <c r="B55" s="150"/>
      <c r="C55" s="237"/>
      <c r="D55" s="168"/>
      <c r="E55" s="247"/>
      <c r="F55" s="247"/>
      <c r="G55" s="134"/>
    </row>
    <row r="56" spans="4:7" ht="13.5">
      <c r="D56" s="156"/>
      <c r="E56" s="249"/>
      <c r="F56" s="250"/>
      <c r="G56" s="134"/>
    </row>
    <row r="57" spans="2:7" ht="12.75">
      <c r="B57" s="131"/>
      <c r="C57" s="234"/>
      <c r="D57" s="134"/>
      <c r="E57" s="168"/>
      <c r="F57" s="134"/>
      <c r="G57" s="134"/>
    </row>
    <row r="58" spans="2:7" ht="12.75">
      <c r="B58" s="131"/>
      <c r="C58" s="234"/>
      <c r="D58" s="134"/>
      <c r="E58" s="168"/>
      <c r="F58" s="134"/>
      <c r="G58" s="134"/>
    </row>
    <row r="59" spans="2:7" ht="12.75">
      <c r="B59" s="131"/>
      <c r="C59" s="234"/>
      <c r="D59" s="134"/>
      <c r="E59" s="168"/>
      <c r="F59" s="134"/>
      <c r="G59" s="134"/>
    </row>
    <row r="60" spans="2:7" ht="12.75">
      <c r="B60" s="131"/>
      <c r="C60" s="234"/>
      <c r="D60" s="134"/>
      <c r="E60" s="168"/>
      <c r="F60" s="134"/>
      <c r="G60" s="134"/>
    </row>
    <row r="61" spans="2:7" ht="12.75">
      <c r="B61" s="131"/>
      <c r="C61" s="234"/>
      <c r="D61" s="134"/>
      <c r="E61" s="168"/>
      <c r="F61" s="134"/>
      <c r="G61" s="134"/>
    </row>
    <row r="62" spans="2:7" ht="12.75">
      <c r="B62" s="131"/>
      <c r="C62" s="234"/>
      <c r="D62" s="134"/>
      <c r="E62" s="168"/>
      <c r="F62" s="134"/>
      <c r="G62" s="134"/>
    </row>
    <row r="63" spans="2:7" ht="12.75">
      <c r="B63" s="131"/>
      <c r="C63" s="234"/>
      <c r="D63" s="134"/>
      <c r="E63" s="168"/>
      <c r="F63" s="134"/>
      <c r="G63" s="134"/>
    </row>
    <row r="64" spans="2:7" ht="12.75">
      <c r="B64" s="131"/>
      <c r="C64" s="234"/>
      <c r="D64" s="134"/>
      <c r="E64" s="168"/>
      <c r="F64" s="134"/>
      <c r="G64" s="134"/>
    </row>
    <row r="65" spans="2:7" ht="12.75">
      <c r="B65" s="131"/>
      <c r="C65" s="234"/>
      <c r="D65" s="134"/>
      <c r="E65" s="168"/>
      <c r="F65" s="134"/>
      <c r="G65" s="134"/>
    </row>
    <row r="66" spans="2:7" ht="12.75">
      <c r="B66" s="131"/>
      <c r="C66" s="234"/>
      <c r="D66" s="134"/>
      <c r="E66" s="168"/>
      <c r="F66" s="134"/>
      <c r="G66" s="134"/>
    </row>
    <row r="67" spans="2:6" ht="12.75">
      <c r="B67" s="131"/>
      <c r="C67" s="234"/>
      <c r="D67" s="134"/>
      <c r="E67" s="168"/>
      <c r="F67" s="134"/>
    </row>
    <row r="68" spans="2:6" ht="12.75">
      <c r="B68" s="131"/>
      <c r="C68" s="234"/>
      <c r="D68" s="134"/>
      <c r="E68" s="168"/>
      <c r="F68" s="134"/>
    </row>
    <row r="69" spans="2:6" ht="12.75">
      <c r="B69" s="131"/>
      <c r="C69" s="234"/>
      <c r="D69" s="134"/>
      <c r="E69" s="168"/>
      <c r="F69" s="134"/>
    </row>
    <row r="70" spans="2:6" ht="12.75">
      <c r="B70" s="131"/>
      <c r="C70" s="234"/>
      <c r="D70" s="134"/>
      <c r="E70" s="168"/>
      <c r="F70" s="134"/>
    </row>
    <row r="71" spans="2:3" ht="12.75">
      <c r="B71" s="131"/>
      <c r="C71" s="234"/>
    </row>
  </sheetData>
  <sheetProtection/>
  <mergeCells count="3">
    <mergeCell ref="B3:F3"/>
    <mergeCell ref="B4:F4"/>
    <mergeCell ref="B1:F1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zoomScale="90" zoomScaleNormal="90" zoomScalePageLayoutView="50" workbookViewId="0" topLeftCell="A1">
      <selection activeCell="D5" sqref="D5"/>
    </sheetView>
  </sheetViews>
  <sheetFormatPr defaultColWidth="11.421875" defaultRowHeight="12.75"/>
  <cols>
    <col min="1" max="1" width="11.421875" style="235" customWidth="1"/>
    <col min="2" max="2" width="1.8515625" style="210" customWidth="1"/>
    <col min="3" max="3" width="3.7109375" style="248" customWidth="1"/>
    <col min="4" max="4" width="80.28125" style="235" customWidth="1"/>
    <col min="5" max="5" width="17.140625" style="251" bestFit="1" customWidth="1"/>
    <col min="6" max="6" width="17.00390625" style="235" customWidth="1"/>
    <col min="7" max="7" width="11.421875" style="235" customWidth="1"/>
    <col min="8" max="16384" width="11.421875" style="235" customWidth="1"/>
  </cols>
  <sheetData>
    <row r="1" spans="2:7" s="210" customFormat="1" ht="13.5">
      <c r="B1" s="332" t="s">
        <v>183</v>
      </c>
      <c r="C1" s="332"/>
      <c r="D1" s="332"/>
      <c r="E1" s="332"/>
      <c r="F1" s="332"/>
      <c r="G1" s="191"/>
    </row>
    <row r="2" spans="2:7" s="210" customFormat="1" ht="13.5">
      <c r="B2" s="131"/>
      <c r="C2" s="234"/>
      <c r="D2" s="131"/>
      <c r="E2" s="132"/>
      <c r="F2" s="131"/>
      <c r="G2" s="131"/>
    </row>
    <row r="3" spans="2:7" s="210" customFormat="1" ht="13.5">
      <c r="B3" s="334" t="s">
        <v>444</v>
      </c>
      <c r="C3" s="334"/>
      <c r="D3" s="334"/>
      <c r="E3" s="334"/>
      <c r="F3" s="334"/>
      <c r="G3" s="131"/>
    </row>
    <row r="4" spans="2:7" ht="12.75">
      <c r="B4" s="333" t="s">
        <v>177</v>
      </c>
      <c r="C4" s="333"/>
      <c r="D4" s="333"/>
      <c r="E4" s="333"/>
      <c r="F4" s="333"/>
      <c r="G4" s="134"/>
    </row>
    <row r="5" spans="2:7" ht="12.75">
      <c r="B5" s="131"/>
      <c r="C5" s="234"/>
      <c r="D5" s="134"/>
      <c r="E5" s="168"/>
      <c r="F5" s="134"/>
      <c r="G5" s="134"/>
    </row>
    <row r="6" spans="2:7" ht="13.5" thickBot="1">
      <c r="B6" s="131"/>
      <c r="C6" s="234"/>
      <c r="D6" s="134"/>
      <c r="E6" s="168"/>
      <c r="F6" s="134"/>
      <c r="G6" s="134"/>
    </row>
    <row r="7" spans="2:7" s="210" customFormat="1" ht="12.75" customHeight="1">
      <c r="B7" s="135"/>
      <c r="C7" s="314"/>
      <c r="D7" s="136"/>
      <c r="E7" s="138" t="s">
        <v>330</v>
      </c>
      <c r="F7" s="139" t="s">
        <v>330</v>
      </c>
      <c r="G7" s="131"/>
    </row>
    <row r="8" spans="2:7" s="210" customFormat="1" ht="12.75" customHeight="1">
      <c r="B8" s="140"/>
      <c r="C8" s="236"/>
      <c r="D8" s="141"/>
      <c r="E8" s="142">
        <v>2012</v>
      </c>
      <c r="F8" s="143">
        <v>2011</v>
      </c>
      <c r="G8" s="131"/>
    </row>
    <row r="9" spans="2:7" ht="12.75" customHeight="1">
      <c r="B9" s="149"/>
      <c r="C9" s="237"/>
      <c r="D9" s="145"/>
      <c r="E9" s="277"/>
      <c r="F9" s="315"/>
      <c r="G9" s="134"/>
    </row>
    <row r="10" spans="2:7" s="210" customFormat="1" ht="12.75" customHeight="1">
      <c r="B10" s="149" t="s">
        <v>284</v>
      </c>
      <c r="C10" s="237"/>
      <c r="D10" s="150" t="s">
        <v>405</v>
      </c>
      <c r="E10" s="238"/>
      <c r="F10" s="316"/>
      <c r="G10" s="131"/>
    </row>
    <row r="11" spans="2:7" ht="12.75" customHeight="1">
      <c r="B11" s="149" t="s">
        <v>285</v>
      </c>
      <c r="C11" s="237"/>
      <c r="D11" s="150" t="s">
        <v>406</v>
      </c>
      <c r="E11" s="239">
        <f>+SUM(E12:E16)</f>
        <v>91589160.97</v>
      </c>
      <c r="F11" s="317">
        <f>+SUM(F12:F16)</f>
        <v>91906515.27</v>
      </c>
      <c r="G11" s="134"/>
    </row>
    <row r="12" spans="2:7" ht="12.75" customHeight="1">
      <c r="B12" s="149"/>
      <c r="C12" s="237" t="s">
        <v>187</v>
      </c>
      <c r="D12" s="156" t="s">
        <v>407</v>
      </c>
      <c r="E12" s="278">
        <v>59758555.83</v>
      </c>
      <c r="F12" s="318">
        <v>60526091.37</v>
      </c>
      <c r="G12" s="134"/>
    </row>
    <row r="13" spans="2:7" ht="12.75" customHeight="1">
      <c r="B13" s="149"/>
      <c r="C13" s="237" t="s">
        <v>188</v>
      </c>
      <c r="D13" s="156" t="s">
        <v>408</v>
      </c>
      <c r="E13" s="278">
        <v>2538305.19</v>
      </c>
      <c r="F13" s="319">
        <v>2387277.92</v>
      </c>
      <c r="G13" s="134"/>
    </row>
    <row r="14" spans="2:7" ht="12.75" customHeight="1">
      <c r="B14" s="149"/>
      <c r="C14" s="237" t="s">
        <v>192</v>
      </c>
      <c r="D14" s="156"/>
      <c r="E14" s="241">
        <v>0</v>
      </c>
      <c r="F14" s="320">
        <v>0</v>
      </c>
      <c r="G14" s="134"/>
    </row>
    <row r="15" spans="2:7" ht="12.75" customHeight="1">
      <c r="B15" s="149"/>
      <c r="C15" s="237" t="s">
        <v>194</v>
      </c>
      <c r="D15" s="161" t="s">
        <v>409</v>
      </c>
      <c r="E15" s="240">
        <v>29230209.5</v>
      </c>
      <c r="F15" s="319">
        <v>28960595.51</v>
      </c>
      <c r="G15" s="134"/>
    </row>
    <row r="16" spans="2:7" ht="12.75" customHeight="1">
      <c r="B16" s="149"/>
      <c r="C16" s="237" t="s">
        <v>196</v>
      </c>
      <c r="D16" s="161" t="s">
        <v>410</v>
      </c>
      <c r="E16" s="240">
        <v>62090.45</v>
      </c>
      <c r="F16" s="319">
        <v>32550.47</v>
      </c>
      <c r="G16" s="134"/>
    </row>
    <row r="17" spans="2:7" s="210" customFormat="1" ht="12.75" customHeight="1">
      <c r="B17" s="149" t="s">
        <v>286</v>
      </c>
      <c r="C17" s="237"/>
      <c r="D17" s="150" t="s">
        <v>411</v>
      </c>
      <c r="E17" s="239">
        <v>-994122.08</v>
      </c>
      <c r="F17" s="317">
        <v>-959050.06</v>
      </c>
      <c r="G17" s="134"/>
    </row>
    <row r="18" spans="2:7" ht="12.75" customHeight="1">
      <c r="B18" s="149" t="s">
        <v>209</v>
      </c>
      <c r="C18" s="237"/>
      <c r="D18" s="150" t="s">
        <v>412</v>
      </c>
      <c r="E18" s="239">
        <v>175833.3</v>
      </c>
      <c r="F18" s="317">
        <v>134680.98</v>
      </c>
      <c r="G18" s="131"/>
    </row>
    <row r="19" spans="2:7" ht="12.75" customHeight="1">
      <c r="B19" s="149" t="s">
        <v>287</v>
      </c>
      <c r="C19" s="237"/>
      <c r="D19" s="150" t="s">
        <v>413</v>
      </c>
      <c r="E19" s="239">
        <f>+SUM(E20:E21)</f>
        <v>-937329.46</v>
      </c>
      <c r="F19" s="317">
        <f>+F20+F21</f>
        <v>-2142456.75</v>
      </c>
      <c r="G19" s="134"/>
    </row>
    <row r="20" spans="2:7" ht="12.75" customHeight="1">
      <c r="B20" s="149"/>
      <c r="C20" s="237" t="s">
        <v>187</v>
      </c>
      <c r="D20" s="206" t="s">
        <v>414</v>
      </c>
      <c r="E20" s="240">
        <v>-937329.46</v>
      </c>
      <c r="F20" s="319">
        <v>-2099110.7</v>
      </c>
      <c r="G20" s="134"/>
    </row>
    <row r="21" spans="2:7" ht="12.75" customHeight="1">
      <c r="B21" s="149"/>
      <c r="C21" s="237" t="s">
        <v>192</v>
      </c>
      <c r="D21" s="206" t="s">
        <v>415</v>
      </c>
      <c r="E21" s="240">
        <v>0</v>
      </c>
      <c r="F21" s="319">
        <v>-43346.05</v>
      </c>
      <c r="G21" s="134"/>
    </row>
    <row r="22" spans="2:7" s="210" customFormat="1" ht="12.75" customHeight="1">
      <c r="B22" s="149" t="s">
        <v>289</v>
      </c>
      <c r="C22" s="237"/>
      <c r="D22" s="150" t="s">
        <v>416</v>
      </c>
      <c r="E22" s="239">
        <f>+SUM(E23:E23)</f>
        <v>107577.06</v>
      </c>
      <c r="F22" s="317">
        <f>+F23</f>
        <v>76185.07</v>
      </c>
      <c r="G22" s="134"/>
    </row>
    <row r="23" spans="1:7" ht="12.75" customHeight="1">
      <c r="A23" s="210"/>
      <c r="B23" s="149"/>
      <c r="C23" s="237" t="s">
        <v>190</v>
      </c>
      <c r="D23" s="161" t="s">
        <v>417</v>
      </c>
      <c r="E23" s="240">
        <v>107577.06</v>
      </c>
      <c r="F23" s="319">
        <v>76185.07</v>
      </c>
      <c r="G23" s="134"/>
    </row>
    <row r="24" spans="2:7" ht="12.75" customHeight="1">
      <c r="B24" s="149" t="s">
        <v>290</v>
      </c>
      <c r="C24" s="237"/>
      <c r="D24" s="150" t="s">
        <v>418</v>
      </c>
      <c r="E24" s="239">
        <f>+SUM(E25:E26)</f>
        <v>-34842374.6</v>
      </c>
      <c r="F24" s="317">
        <f>+F25+F26</f>
        <v>-36216690.46</v>
      </c>
      <c r="G24" s="134"/>
    </row>
    <row r="25" spans="2:7" ht="12.75" customHeight="1">
      <c r="B25" s="149"/>
      <c r="C25" s="237" t="s">
        <v>187</v>
      </c>
      <c r="D25" s="156" t="s">
        <v>419</v>
      </c>
      <c r="E25" s="240">
        <f>-28483752.82+1762905.65</f>
        <v>-26720847.17</v>
      </c>
      <c r="F25" s="319">
        <v>-28476377.21</v>
      </c>
      <c r="G25" s="134"/>
    </row>
    <row r="26" spans="2:7" ht="12.75" customHeight="1">
      <c r="B26" s="149"/>
      <c r="C26" s="237" t="s">
        <v>188</v>
      </c>
      <c r="D26" s="156" t="s">
        <v>420</v>
      </c>
      <c r="E26" s="240">
        <v>-8121527.43</v>
      </c>
      <c r="F26" s="319">
        <v>-7740313.25</v>
      </c>
      <c r="G26" s="134"/>
    </row>
    <row r="27" spans="2:7" ht="12.75" customHeight="1">
      <c r="B27" s="149" t="s">
        <v>291</v>
      </c>
      <c r="C27" s="237"/>
      <c r="D27" s="150" t="s">
        <v>421</v>
      </c>
      <c r="E27" s="239">
        <f>+SUM(E28:E30)</f>
        <v>-51787060.77</v>
      </c>
      <c r="F27" s="317">
        <f>+F28+F29+F30</f>
        <v>-52455038.78</v>
      </c>
      <c r="G27" s="134"/>
    </row>
    <row r="28" spans="2:7" ht="12.75" customHeight="1">
      <c r="B28" s="149"/>
      <c r="C28" s="237" t="s">
        <v>187</v>
      </c>
      <c r="D28" s="156" t="s">
        <v>422</v>
      </c>
      <c r="E28" s="240">
        <v>-51230107.64</v>
      </c>
      <c r="F28" s="319">
        <v>-51962957.41</v>
      </c>
      <c r="G28" s="134"/>
    </row>
    <row r="29" spans="2:7" ht="12.75" customHeight="1">
      <c r="B29" s="149"/>
      <c r="C29" s="237" t="s">
        <v>188</v>
      </c>
      <c r="D29" s="156" t="s">
        <v>423</v>
      </c>
      <c r="E29" s="240">
        <v>-55897.39</v>
      </c>
      <c r="F29" s="319">
        <v>-111043.67</v>
      </c>
      <c r="G29" s="134"/>
    </row>
    <row r="30" spans="2:7" ht="12.75" customHeight="1">
      <c r="B30" s="149"/>
      <c r="C30" s="237" t="s">
        <v>190</v>
      </c>
      <c r="D30" s="156" t="s">
        <v>424</v>
      </c>
      <c r="E30" s="240">
        <f>-1495177.82+994122.08</f>
        <v>-501055.7400000001</v>
      </c>
      <c r="F30" s="319">
        <v>-381037.7</v>
      </c>
      <c r="G30" s="134"/>
    </row>
    <row r="31" spans="2:7" ht="12.75" customHeight="1">
      <c r="B31" s="149" t="s">
        <v>222</v>
      </c>
      <c r="C31" s="237"/>
      <c r="D31" s="150" t="s">
        <v>425</v>
      </c>
      <c r="E31" s="239">
        <v>-10298019.82</v>
      </c>
      <c r="F31" s="317">
        <v>-10922705.85</v>
      </c>
      <c r="G31" s="134"/>
    </row>
    <row r="32" spans="2:7" ht="12.75" customHeight="1">
      <c r="B32" s="149" t="s">
        <v>292</v>
      </c>
      <c r="C32" s="237"/>
      <c r="D32" s="150" t="s">
        <v>426</v>
      </c>
      <c r="E32" s="239">
        <v>9115910.49</v>
      </c>
      <c r="F32" s="317">
        <v>9790945.95</v>
      </c>
      <c r="G32" s="134"/>
    </row>
    <row r="33" spans="2:7" ht="12.75" customHeight="1">
      <c r="B33" s="149" t="s">
        <v>293</v>
      </c>
      <c r="C33" s="237"/>
      <c r="D33" s="150" t="s">
        <v>427</v>
      </c>
      <c r="E33" s="239">
        <f>+SUM(E34:E34)</f>
        <v>114994.5</v>
      </c>
      <c r="F33" s="317">
        <v>101998.94</v>
      </c>
      <c r="G33" s="134"/>
    </row>
    <row r="34" spans="2:7" ht="12.75" customHeight="1">
      <c r="B34" s="149"/>
      <c r="C34" s="237" t="s">
        <v>187</v>
      </c>
      <c r="D34" s="156" t="s">
        <v>428</v>
      </c>
      <c r="E34" s="240">
        <v>114994.5</v>
      </c>
      <c r="F34" s="319">
        <v>101999</v>
      </c>
      <c r="G34" s="134"/>
    </row>
    <row r="35" spans="2:7" ht="12.75" customHeight="1">
      <c r="B35" s="149" t="s">
        <v>294</v>
      </c>
      <c r="C35" s="237"/>
      <c r="D35" s="242" t="s">
        <v>429</v>
      </c>
      <c r="E35" s="279">
        <v>-162674.79</v>
      </c>
      <c r="F35" s="321">
        <v>-128937.33</v>
      </c>
      <c r="G35" s="134"/>
    </row>
    <row r="36" spans="2:7" ht="12.75" customHeight="1">
      <c r="B36" s="149" t="s">
        <v>248</v>
      </c>
      <c r="C36" s="237"/>
      <c r="D36" s="150" t="s">
        <v>430</v>
      </c>
      <c r="E36" s="243">
        <f>+E35+E33+E32+E31+E27+E24+E22+E19+E11+E17+E18</f>
        <v>2081894.7999999982</v>
      </c>
      <c r="F36" s="243">
        <f>+F11+F17+F18+F19+F22+F24+F27+F31+F32+F33+F35</f>
        <v>-814553.020000012</v>
      </c>
      <c r="G36" s="134"/>
    </row>
    <row r="37" spans="2:7" ht="12.75" customHeight="1">
      <c r="B37" s="149"/>
      <c r="C37" s="237"/>
      <c r="D37" s="161"/>
      <c r="E37" s="240"/>
      <c r="F37" s="319"/>
      <c r="G37" s="134"/>
    </row>
    <row r="38" spans="2:7" ht="12.75" customHeight="1">
      <c r="B38" s="149" t="s">
        <v>295</v>
      </c>
      <c r="C38" s="237"/>
      <c r="D38" s="150" t="s">
        <v>431</v>
      </c>
      <c r="E38" s="239">
        <f>+SUM(E39:E39)</f>
        <v>320532.2</v>
      </c>
      <c r="F38" s="317">
        <f>+F39</f>
        <v>544266.37</v>
      </c>
      <c r="G38" s="134"/>
    </row>
    <row r="39" spans="2:7" ht="12.75" customHeight="1">
      <c r="B39" s="149"/>
      <c r="C39" s="237" t="s">
        <v>188</v>
      </c>
      <c r="D39" s="156" t="s">
        <v>432</v>
      </c>
      <c r="E39" s="240">
        <v>320532.2</v>
      </c>
      <c r="F39" s="319">
        <v>544266.37</v>
      </c>
      <c r="G39" s="134"/>
    </row>
    <row r="40" spans="2:7" ht="12.75" customHeight="1">
      <c r="B40" s="149" t="s">
        <v>296</v>
      </c>
      <c r="C40" s="237"/>
      <c r="D40" s="150" t="s">
        <v>433</v>
      </c>
      <c r="E40" s="239">
        <f>+SUM(E41:E42)</f>
        <v>-1107999.62</v>
      </c>
      <c r="F40" s="317">
        <f>+F41+F42</f>
        <v>-246037.49</v>
      </c>
      <c r="G40" s="134"/>
    </row>
    <row r="41" spans="2:7" ht="12.75" customHeight="1">
      <c r="B41" s="149"/>
      <c r="C41" s="237" t="s">
        <v>187</v>
      </c>
      <c r="D41" s="156" t="s">
        <v>434</v>
      </c>
      <c r="E41" s="240">
        <f>-941711.53+898229.74</f>
        <v>-43481.79000000004</v>
      </c>
      <c r="F41" s="319">
        <v>-52120.52</v>
      </c>
      <c r="G41" s="134"/>
    </row>
    <row r="42" spans="2:7" ht="12.75" customHeight="1">
      <c r="B42" s="149"/>
      <c r="C42" s="237" t="s">
        <v>188</v>
      </c>
      <c r="D42" s="156" t="s">
        <v>435</v>
      </c>
      <c r="E42" s="240">
        <f>-166288.09-898229.74</f>
        <v>-1064517.83</v>
      </c>
      <c r="F42" s="319">
        <v>-193916.97</v>
      </c>
      <c r="G42" s="134"/>
    </row>
    <row r="43" spans="2:7" ht="12.75" customHeight="1">
      <c r="B43" s="149" t="s">
        <v>297</v>
      </c>
      <c r="C43" s="237"/>
      <c r="D43" s="150" t="s">
        <v>436</v>
      </c>
      <c r="E43" s="239">
        <f>+E44</f>
        <v>-40992.51</v>
      </c>
      <c r="F43" s="317">
        <f>+F44</f>
        <v>-50034.71</v>
      </c>
      <c r="G43" s="134"/>
    </row>
    <row r="44" spans="2:7" ht="12.75" customHeight="1">
      <c r="B44" s="149"/>
      <c r="C44" s="237" t="s">
        <v>187</v>
      </c>
      <c r="D44" s="156" t="s">
        <v>437</v>
      </c>
      <c r="E44" s="240">
        <v>-40992.51</v>
      </c>
      <c r="F44" s="319">
        <v>-50034.71</v>
      </c>
      <c r="G44" s="134"/>
    </row>
    <row r="45" spans="2:7" ht="12.75" customHeight="1">
      <c r="B45" s="149" t="s">
        <v>298</v>
      </c>
      <c r="C45" s="237"/>
      <c r="D45" s="150" t="s">
        <v>438</v>
      </c>
      <c r="E45" s="239">
        <v>-25278.83</v>
      </c>
      <c r="F45" s="317">
        <v>-47513.35</v>
      </c>
      <c r="G45" s="134"/>
    </row>
    <row r="46" spans="2:7" ht="12.75" customHeight="1">
      <c r="B46" s="149"/>
      <c r="C46" s="237"/>
      <c r="D46" s="150"/>
      <c r="E46" s="240"/>
      <c r="F46" s="319"/>
      <c r="G46" s="134"/>
    </row>
    <row r="47" spans="2:7" ht="12.75" customHeight="1">
      <c r="B47" s="149" t="s">
        <v>249</v>
      </c>
      <c r="C47" s="237"/>
      <c r="D47" s="150" t="s">
        <v>439</v>
      </c>
      <c r="E47" s="244">
        <f>+E45+E43+E40+E38</f>
        <v>-853738.7600000002</v>
      </c>
      <c r="F47" s="243">
        <f>+F38+F40+F43+F45</f>
        <v>200680.82</v>
      </c>
      <c r="G47" s="134"/>
    </row>
    <row r="48" spans="2:7" ht="12.75" customHeight="1">
      <c r="B48" s="149" t="s">
        <v>250</v>
      </c>
      <c r="C48" s="237"/>
      <c r="D48" s="150" t="s">
        <v>440</v>
      </c>
      <c r="E48" s="244">
        <f>+E47+E36</f>
        <v>1228156.039999998</v>
      </c>
      <c r="F48" s="243">
        <f>+F36+F47</f>
        <v>-613872.2000000121</v>
      </c>
      <c r="G48" s="134"/>
    </row>
    <row r="49" spans="2:7" ht="12.75" customHeight="1">
      <c r="B49" s="149"/>
      <c r="C49" s="237"/>
      <c r="D49" s="156" t="s">
        <v>441</v>
      </c>
      <c r="E49" s="241">
        <f>+'[1]Pérdidas y ganancias'!$J$61</f>
        <v>0</v>
      </c>
      <c r="F49" s="320">
        <v>0</v>
      </c>
      <c r="G49" s="134"/>
    </row>
    <row r="50" spans="1:7" s="245" customFormat="1" ht="12.75" customHeight="1">
      <c r="A50" s="235"/>
      <c r="B50" s="149" t="s">
        <v>251</v>
      </c>
      <c r="C50" s="237"/>
      <c r="D50" s="150" t="s">
        <v>442</v>
      </c>
      <c r="E50" s="244">
        <f>+E48</f>
        <v>1228156.039999998</v>
      </c>
      <c r="F50" s="243">
        <f>+F48</f>
        <v>-613872.2000000121</v>
      </c>
      <c r="G50" s="191"/>
    </row>
    <row r="51" spans="2:7" s="245" customFormat="1" ht="13.5" hidden="1">
      <c r="B51" s="149"/>
      <c r="C51" s="237"/>
      <c r="D51" s="207"/>
      <c r="E51" s="240"/>
      <c r="F51" s="319"/>
      <c r="G51" s="191"/>
    </row>
    <row r="52" spans="1:7" s="210" customFormat="1" ht="13.5" hidden="1">
      <c r="A52" s="245"/>
      <c r="B52" s="322"/>
      <c r="C52" s="237"/>
      <c r="D52" s="150" t="s">
        <v>76</v>
      </c>
      <c r="E52" s="241">
        <v>0</v>
      </c>
      <c r="F52" s="320">
        <v>0</v>
      </c>
      <c r="G52" s="131"/>
    </row>
    <row r="53" spans="1:7" ht="13.5">
      <c r="A53" s="210"/>
      <c r="B53" s="149"/>
      <c r="C53" s="237"/>
      <c r="D53" s="156" t="s">
        <v>139</v>
      </c>
      <c r="E53" s="246">
        <f>+'[1]Pérdidas y ganancias'!$J$65</f>
        <v>0</v>
      </c>
      <c r="F53" s="323">
        <v>0</v>
      </c>
      <c r="G53" s="134"/>
    </row>
    <row r="54" spans="2:7" ht="13.5" thickBot="1">
      <c r="B54" s="324" t="s">
        <v>252</v>
      </c>
      <c r="C54" s="325"/>
      <c r="D54" s="326" t="s">
        <v>443</v>
      </c>
      <c r="E54" s="327">
        <f>+E50</f>
        <v>1228156.039999998</v>
      </c>
      <c r="F54" s="328">
        <f>+F50</f>
        <v>-613872.2000000121</v>
      </c>
      <c r="G54" s="134"/>
    </row>
    <row r="55" spans="2:7" ht="12.75">
      <c r="B55" s="150"/>
      <c r="C55" s="237"/>
      <c r="D55" s="168"/>
      <c r="E55" s="247"/>
      <c r="F55" s="247"/>
      <c r="G55" s="134"/>
    </row>
    <row r="56" spans="4:7" ht="13.5">
      <c r="D56" s="156"/>
      <c r="E56" s="249"/>
      <c r="F56" s="250"/>
      <c r="G56" s="134"/>
    </row>
    <row r="57" spans="2:7" ht="12.75">
      <c r="B57" s="131"/>
      <c r="C57" s="234"/>
      <c r="D57" s="134"/>
      <c r="E57" s="168"/>
      <c r="F57" s="134"/>
      <c r="G57" s="134"/>
    </row>
    <row r="58" spans="2:7" ht="12.75">
      <c r="B58" s="131"/>
      <c r="C58" s="234"/>
      <c r="D58" s="134"/>
      <c r="E58" s="168"/>
      <c r="F58" s="134"/>
      <c r="G58" s="134"/>
    </row>
    <row r="59" spans="2:7" ht="12.75">
      <c r="B59" s="131"/>
      <c r="C59" s="234"/>
      <c r="D59" s="134"/>
      <c r="E59" s="168"/>
      <c r="F59" s="134"/>
      <c r="G59" s="134"/>
    </row>
    <row r="60" spans="2:7" ht="12.75">
      <c r="B60" s="131"/>
      <c r="C60" s="234"/>
      <c r="D60" s="134"/>
      <c r="E60" s="168"/>
      <c r="F60" s="134"/>
      <c r="G60" s="134"/>
    </row>
    <row r="61" spans="2:7" ht="12.75">
      <c r="B61" s="131"/>
      <c r="C61" s="234"/>
      <c r="D61" s="134"/>
      <c r="E61" s="168"/>
      <c r="F61" s="134"/>
      <c r="G61" s="134"/>
    </row>
    <row r="62" spans="2:7" ht="12.75">
      <c r="B62" s="131"/>
      <c r="C62" s="234"/>
      <c r="D62" s="134"/>
      <c r="E62" s="168"/>
      <c r="F62" s="134"/>
      <c r="G62" s="134"/>
    </row>
    <row r="63" spans="2:7" ht="12.75">
      <c r="B63" s="131"/>
      <c r="C63" s="234"/>
      <c r="D63" s="134"/>
      <c r="E63" s="168"/>
      <c r="F63" s="134"/>
      <c r="G63" s="134"/>
    </row>
    <row r="64" spans="2:7" ht="12.75">
      <c r="B64" s="131"/>
      <c r="C64" s="234"/>
      <c r="D64" s="134"/>
      <c r="E64" s="168"/>
      <c r="F64" s="134"/>
      <c r="G64" s="134"/>
    </row>
    <row r="65" spans="2:7" ht="12.75">
      <c r="B65" s="131"/>
      <c r="C65" s="234"/>
      <c r="D65" s="134"/>
      <c r="E65" s="168"/>
      <c r="F65" s="134"/>
      <c r="G65" s="134"/>
    </row>
    <row r="66" spans="2:7" ht="12.75">
      <c r="B66" s="131"/>
      <c r="C66" s="234"/>
      <c r="D66" s="134"/>
      <c r="E66" s="168"/>
      <c r="F66" s="134"/>
      <c r="G66" s="134"/>
    </row>
    <row r="67" spans="2:6" ht="12.75">
      <c r="B67" s="131"/>
      <c r="C67" s="234"/>
      <c r="D67" s="134"/>
      <c r="E67" s="168"/>
      <c r="F67" s="134"/>
    </row>
    <row r="68" spans="2:6" ht="12.75">
      <c r="B68" s="131"/>
      <c r="C68" s="234"/>
      <c r="D68" s="134"/>
      <c r="E68" s="168"/>
      <c r="F68" s="134"/>
    </row>
    <row r="69" spans="2:6" ht="12.75">
      <c r="B69" s="131"/>
      <c r="C69" s="234"/>
      <c r="D69" s="134"/>
      <c r="E69" s="168"/>
      <c r="F69" s="134"/>
    </row>
    <row r="70" spans="2:6" ht="12.75">
      <c r="B70" s="131"/>
      <c r="C70" s="234"/>
      <c r="D70" s="134"/>
      <c r="E70" s="168"/>
      <c r="F70" s="134"/>
    </row>
    <row r="71" spans="2:3" ht="12.75">
      <c r="B71" s="131"/>
      <c r="C71" s="234"/>
    </row>
  </sheetData>
  <sheetProtection/>
  <mergeCells count="3">
    <mergeCell ref="B1:F1"/>
    <mergeCell ref="B3:F3"/>
    <mergeCell ref="B4:F4"/>
  </mergeCells>
  <printOptions/>
  <pageMargins left="0.25" right="0.25" top="0.75" bottom="0.75" header="0.3" footer="0.3"/>
  <pageSetup fitToHeight="1" fitToWidth="1" horizontalDpi="600" verticalDpi="600" orientation="portrait" paperSize="9" scale="70" r:id="rId1"/>
  <headerFooter alignWithMargins="0"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22">
      <selection activeCell="B33" sqref="B33"/>
    </sheetView>
  </sheetViews>
  <sheetFormatPr defaultColWidth="11.421875" defaultRowHeight="12.75"/>
  <cols>
    <col min="1" max="1" width="0.85546875" style="3" customWidth="1"/>
    <col min="2" max="2" width="86.421875" style="3" customWidth="1"/>
    <col min="3" max="3" width="12.421875" style="3" customWidth="1"/>
    <col min="4" max="4" width="11.421875" style="66" customWidth="1"/>
    <col min="5" max="16384" width="11.421875" style="3" customWidth="1"/>
  </cols>
  <sheetData>
    <row r="1" spans="1:12" s="41" customFormat="1" ht="18.75">
      <c r="A1" s="329" t="s">
        <v>183</v>
      </c>
      <c r="B1" s="329"/>
      <c r="C1" s="329"/>
      <c r="D1" s="329"/>
      <c r="E1" s="329"/>
      <c r="F1" s="116"/>
      <c r="G1" s="116"/>
      <c r="H1" s="116"/>
      <c r="I1" s="116"/>
      <c r="J1" s="40"/>
      <c r="K1" s="40"/>
      <c r="L1" s="40"/>
    </row>
    <row r="2" spans="1:12" s="44" customFormat="1" ht="16.5">
      <c r="A2" s="42"/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</row>
    <row r="3" spans="1:12" s="44" customFormat="1" ht="16.5">
      <c r="A3" s="330" t="s">
        <v>179</v>
      </c>
      <c r="B3" s="330"/>
      <c r="C3" s="330"/>
      <c r="D3" s="330"/>
      <c r="E3" s="330"/>
      <c r="F3" s="42"/>
      <c r="G3" s="42"/>
      <c r="H3" s="42"/>
      <c r="I3" s="42"/>
      <c r="J3" s="42"/>
      <c r="K3" s="42"/>
      <c r="L3" s="42"/>
    </row>
    <row r="4" spans="1:12" s="46" customFormat="1" ht="15.75">
      <c r="A4" s="330" t="s">
        <v>141</v>
      </c>
      <c r="B4" s="330"/>
      <c r="C4" s="330"/>
      <c r="D4" s="330"/>
      <c r="E4" s="330"/>
      <c r="F4" s="45"/>
      <c r="G4" s="45"/>
      <c r="H4" s="45"/>
      <c r="I4" s="45"/>
      <c r="J4" s="45"/>
      <c r="K4" s="45"/>
      <c r="L4" s="45"/>
    </row>
    <row r="5" spans="1:12" ht="15">
      <c r="A5" s="331" t="s">
        <v>177</v>
      </c>
      <c r="B5" s="331"/>
      <c r="C5" s="331"/>
      <c r="D5" s="331"/>
      <c r="E5" s="331"/>
      <c r="F5" s="2"/>
      <c r="G5" s="2"/>
      <c r="H5" s="2"/>
      <c r="I5" s="2"/>
      <c r="J5" s="2"/>
      <c r="K5" s="2"/>
      <c r="L5" s="2"/>
    </row>
    <row r="6" spans="1:12" ht="14.25" thickBot="1">
      <c r="A6" s="2"/>
      <c r="B6" s="2"/>
      <c r="C6" s="2"/>
      <c r="D6" s="32"/>
      <c r="E6" s="2"/>
      <c r="F6" s="2"/>
      <c r="G6" s="2"/>
      <c r="H6" s="2"/>
      <c r="I6" s="2"/>
      <c r="J6" s="2"/>
      <c r="K6" s="2"/>
      <c r="L6" s="2"/>
    </row>
    <row r="7" spans="1:12" s="14" customFormat="1" ht="12.75" customHeight="1">
      <c r="A7" s="9"/>
      <c r="B7" s="47"/>
      <c r="C7" s="96" t="s">
        <v>34</v>
      </c>
      <c r="D7" s="10"/>
      <c r="E7" s="11"/>
      <c r="F7" s="13"/>
      <c r="G7" s="13"/>
      <c r="H7" s="13"/>
      <c r="I7" s="13"/>
      <c r="J7" s="13"/>
      <c r="K7" s="13"/>
      <c r="L7" s="13"/>
    </row>
    <row r="8" spans="1:12" s="14" customFormat="1" ht="12.75" customHeight="1">
      <c r="A8" s="15"/>
      <c r="B8" s="48"/>
      <c r="C8" s="48" t="s">
        <v>36</v>
      </c>
      <c r="D8" s="75" t="s">
        <v>175</v>
      </c>
      <c r="E8" s="83" t="s">
        <v>176</v>
      </c>
      <c r="F8" s="13"/>
      <c r="G8" s="13"/>
      <c r="H8" s="13"/>
      <c r="I8" s="13"/>
      <c r="J8" s="13"/>
      <c r="K8" s="13"/>
      <c r="L8" s="13"/>
    </row>
    <row r="9" spans="1:12" ht="12.75" customHeight="1">
      <c r="A9" s="18"/>
      <c r="B9" s="49"/>
      <c r="C9" s="49"/>
      <c r="D9" s="50"/>
      <c r="E9" s="79"/>
      <c r="F9" s="2"/>
      <c r="G9" s="2"/>
      <c r="H9" s="2"/>
      <c r="I9" s="2"/>
      <c r="J9" s="2"/>
      <c r="K9" s="2"/>
      <c r="L9" s="2"/>
    </row>
    <row r="10" spans="1:12" s="14" customFormat="1" ht="14.25" customHeight="1">
      <c r="A10" s="21"/>
      <c r="B10" s="22" t="s">
        <v>142</v>
      </c>
      <c r="C10" s="77"/>
      <c r="D10" s="78"/>
      <c r="E10" s="91"/>
      <c r="F10" s="13"/>
      <c r="G10" s="13"/>
      <c r="H10" s="13"/>
      <c r="I10" s="13"/>
      <c r="J10" s="13"/>
      <c r="K10" s="13"/>
      <c r="L10" s="13"/>
    </row>
    <row r="11" spans="1:12" ht="12.75" customHeight="1">
      <c r="A11" s="18"/>
      <c r="B11" s="22"/>
      <c r="C11" s="84"/>
      <c r="D11" s="52"/>
      <c r="E11" s="56"/>
      <c r="F11" s="2"/>
      <c r="G11" s="69"/>
      <c r="H11" s="2"/>
      <c r="I11" s="2"/>
      <c r="J11" s="2"/>
      <c r="K11" s="2"/>
      <c r="L11" s="2"/>
    </row>
    <row r="12" spans="1:12" ht="12.75" customHeight="1">
      <c r="A12" s="18"/>
      <c r="B12" s="22" t="s">
        <v>143</v>
      </c>
      <c r="C12" s="84"/>
      <c r="D12" s="53"/>
      <c r="E12" s="68"/>
      <c r="F12" s="2"/>
      <c r="G12" s="2"/>
      <c r="H12" s="2"/>
      <c r="I12" s="2"/>
      <c r="J12" s="2"/>
      <c r="K12" s="2"/>
      <c r="L12" s="2"/>
    </row>
    <row r="13" spans="1:12" ht="12.75" customHeight="1">
      <c r="A13" s="18"/>
      <c r="B13" s="22" t="s">
        <v>144</v>
      </c>
      <c r="C13" s="84"/>
      <c r="D13" s="25"/>
      <c r="E13" s="26"/>
      <c r="F13" s="2"/>
      <c r="G13" s="2"/>
      <c r="H13" s="2"/>
      <c r="I13" s="2"/>
      <c r="J13" s="2"/>
      <c r="K13" s="2"/>
      <c r="L13" s="2"/>
    </row>
    <row r="14" spans="1:12" ht="12.75" customHeight="1">
      <c r="A14" s="18"/>
      <c r="B14" s="27" t="s">
        <v>145</v>
      </c>
      <c r="C14" s="84"/>
      <c r="D14" s="25"/>
      <c r="E14" s="26"/>
      <c r="F14" s="2"/>
      <c r="G14" s="2"/>
      <c r="H14" s="2"/>
      <c r="I14" s="2"/>
      <c r="J14" s="2"/>
      <c r="K14" s="2"/>
      <c r="L14" s="2"/>
    </row>
    <row r="15" spans="1:12" ht="12.75" customHeight="1">
      <c r="A15" s="18"/>
      <c r="B15" s="27" t="s">
        <v>77</v>
      </c>
      <c r="C15" s="84"/>
      <c r="D15" s="25"/>
      <c r="E15" s="26"/>
      <c r="F15" s="2"/>
      <c r="G15" s="2"/>
      <c r="H15" s="2"/>
      <c r="I15" s="2"/>
      <c r="J15" s="2"/>
      <c r="K15" s="2"/>
      <c r="L15" s="2"/>
    </row>
    <row r="16" spans="1:12" ht="12.75" customHeight="1">
      <c r="A16" s="18"/>
      <c r="B16" s="22" t="s">
        <v>146</v>
      </c>
      <c r="C16" s="84"/>
      <c r="D16" s="25"/>
      <c r="E16" s="26"/>
      <c r="F16" s="2"/>
      <c r="G16" s="2"/>
      <c r="H16" s="2"/>
      <c r="I16" s="2"/>
      <c r="J16" s="2"/>
      <c r="K16" s="2"/>
      <c r="L16" s="2"/>
    </row>
    <row r="17" spans="1:12" ht="12.75" customHeight="1">
      <c r="A17" s="18"/>
      <c r="B17" s="22" t="s">
        <v>147</v>
      </c>
      <c r="C17" s="84"/>
      <c r="D17" s="25"/>
      <c r="E17" s="26"/>
      <c r="F17" s="2"/>
      <c r="G17" s="2"/>
      <c r="H17" s="2"/>
      <c r="I17" s="2"/>
      <c r="J17" s="2"/>
      <c r="K17" s="2"/>
      <c r="L17" s="2"/>
    </row>
    <row r="18" spans="1:12" ht="12.75" customHeight="1">
      <c r="A18" s="18"/>
      <c r="B18" s="22" t="s">
        <v>148</v>
      </c>
      <c r="C18" s="84"/>
      <c r="D18" s="25"/>
      <c r="E18" s="26"/>
      <c r="F18" s="2"/>
      <c r="G18" s="2"/>
      <c r="H18" s="2"/>
      <c r="I18" s="2"/>
      <c r="J18" s="2"/>
      <c r="K18" s="2"/>
      <c r="L18" s="2"/>
    </row>
    <row r="19" spans="1:12" ht="12.75" customHeight="1">
      <c r="A19" s="18"/>
      <c r="B19" s="22" t="s">
        <v>78</v>
      </c>
      <c r="C19" s="84"/>
      <c r="D19" s="25"/>
      <c r="E19" s="26"/>
      <c r="F19" s="2"/>
      <c r="G19" s="2"/>
      <c r="H19" s="2"/>
      <c r="I19" s="2"/>
      <c r="J19" s="2"/>
      <c r="K19" s="2"/>
      <c r="L19" s="2"/>
    </row>
    <row r="20" spans="1:12" s="14" customFormat="1" ht="12.75" customHeight="1">
      <c r="A20" s="21"/>
      <c r="B20" s="22" t="s">
        <v>149</v>
      </c>
      <c r="C20" s="84"/>
      <c r="D20" s="55"/>
      <c r="E20" s="81"/>
      <c r="F20" s="13"/>
      <c r="G20" s="13"/>
      <c r="H20" s="13"/>
      <c r="I20" s="13"/>
      <c r="J20" s="13"/>
      <c r="K20" s="13"/>
      <c r="L20" s="13"/>
    </row>
    <row r="21" spans="1:12" ht="12.75" customHeight="1">
      <c r="A21" s="21"/>
      <c r="B21" s="22"/>
      <c r="C21" s="84"/>
      <c r="D21" s="25"/>
      <c r="E21" s="26"/>
      <c r="F21" s="2"/>
      <c r="G21" s="2"/>
      <c r="H21" s="2"/>
      <c r="I21" s="2"/>
      <c r="J21" s="2"/>
      <c r="K21" s="2"/>
      <c r="L21" s="2"/>
    </row>
    <row r="22" spans="1:12" s="14" customFormat="1" ht="12.75" customHeight="1">
      <c r="A22" s="18"/>
      <c r="B22" s="22" t="s">
        <v>150</v>
      </c>
      <c r="C22" s="85"/>
      <c r="D22" s="25"/>
      <c r="E22" s="26"/>
      <c r="F22" s="13"/>
      <c r="G22" s="13"/>
      <c r="H22" s="13"/>
      <c r="I22" s="13"/>
      <c r="J22" s="13"/>
      <c r="K22" s="13"/>
      <c r="L22" s="13"/>
    </row>
    <row r="23" spans="1:12" s="14" customFormat="1" ht="12.75" customHeight="1">
      <c r="A23" s="18"/>
      <c r="B23" s="22" t="s">
        <v>144</v>
      </c>
      <c r="C23" s="77"/>
      <c r="D23" s="25"/>
      <c r="E23" s="26"/>
      <c r="F23" s="13"/>
      <c r="G23" s="13"/>
      <c r="H23" s="13"/>
      <c r="I23" s="13"/>
      <c r="J23" s="13"/>
      <c r="K23" s="13"/>
      <c r="L23" s="13"/>
    </row>
    <row r="24" spans="1:12" ht="12.75" customHeight="1">
      <c r="A24" s="18"/>
      <c r="B24" s="27" t="s">
        <v>151</v>
      </c>
      <c r="C24" s="77"/>
      <c r="D24" s="25"/>
      <c r="E24" s="26"/>
      <c r="F24" s="2"/>
      <c r="G24" s="2"/>
      <c r="H24" s="2"/>
      <c r="I24" s="2"/>
      <c r="J24" s="2"/>
      <c r="K24" s="2"/>
      <c r="L24" s="2"/>
    </row>
    <row r="25" spans="1:12" ht="12.75" customHeight="1">
      <c r="A25" s="18"/>
      <c r="B25" s="27" t="s">
        <v>77</v>
      </c>
      <c r="C25" s="84"/>
      <c r="D25" s="25"/>
      <c r="E25" s="26"/>
      <c r="F25" s="2"/>
      <c r="G25" s="2"/>
      <c r="H25" s="2"/>
      <c r="I25" s="2"/>
      <c r="J25" s="2"/>
      <c r="K25" s="2"/>
      <c r="L25" s="2"/>
    </row>
    <row r="26" spans="1:12" ht="12.75" customHeight="1">
      <c r="A26" s="18"/>
      <c r="B26" s="22" t="s">
        <v>146</v>
      </c>
      <c r="C26" s="84"/>
      <c r="D26" s="25"/>
      <c r="E26" s="26"/>
      <c r="F26" s="2"/>
      <c r="G26" s="2"/>
      <c r="H26" s="2"/>
      <c r="I26" s="2"/>
      <c r="J26" s="2"/>
      <c r="K26" s="2"/>
      <c r="L26" s="2"/>
    </row>
    <row r="27" spans="1:12" ht="12.75" customHeight="1">
      <c r="A27" s="21"/>
      <c r="B27" s="22" t="s">
        <v>147</v>
      </c>
      <c r="C27" s="84"/>
      <c r="D27" s="25"/>
      <c r="E27" s="26"/>
      <c r="F27" s="2"/>
      <c r="G27" s="2"/>
      <c r="H27" s="2"/>
      <c r="I27" s="2"/>
      <c r="J27" s="2"/>
      <c r="K27" s="2"/>
      <c r="L27" s="2"/>
    </row>
    <row r="28" spans="1:12" s="14" customFormat="1" ht="12.75" customHeight="1">
      <c r="A28" s="21"/>
      <c r="B28" s="22" t="s">
        <v>78</v>
      </c>
      <c r="C28" s="84"/>
      <c r="D28" s="25"/>
      <c r="E28" s="26"/>
      <c r="F28" s="13"/>
      <c r="G28" s="13"/>
      <c r="H28" s="13"/>
      <c r="I28" s="13"/>
      <c r="J28" s="13"/>
      <c r="K28" s="13"/>
      <c r="L28" s="13"/>
    </row>
    <row r="29" spans="1:12" ht="12.75" customHeight="1">
      <c r="A29" s="21"/>
      <c r="B29" s="22" t="s">
        <v>168</v>
      </c>
      <c r="C29" s="84"/>
      <c r="D29" s="55"/>
      <c r="E29" s="81"/>
      <c r="F29" s="2"/>
      <c r="G29" s="2"/>
      <c r="H29" s="2"/>
      <c r="I29" s="2"/>
      <c r="J29" s="2"/>
      <c r="K29" s="2"/>
      <c r="L29" s="2"/>
    </row>
    <row r="30" spans="1:12" ht="12.75" customHeight="1">
      <c r="A30" s="15"/>
      <c r="B30" s="92"/>
      <c r="C30" s="93"/>
      <c r="D30" s="54"/>
      <c r="E30" s="80"/>
      <c r="F30" s="2"/>
      <c r="G30" s="2"/>
      <c r="H30" s="2"/>
      <c r="I30" s="2"/>
      <c r="J30" s="2"/>
      <c r="K30" s="2"/>
      <c r="L30" s="2"/>
    </row>
    <row r="31" spans="1:12" ht="12.75" customHeight="1" thickBot="1">
      <c r="A31" s="86"/>
      <c r="B31" s="87" t="s">
        <v>152</v>
      </c>
      <c r="C31" s="88"/>
      <c r="D31" s="89"/>
      <c r="E31" s="90"/>
      <c r="F31" s="2"/>
      <c r="G31" s="2"/>
      <c r="H31" s="2"/>
      <c r="I31" s="2"/>
      <c r="J31" s="2"/>
      <c r="K31" s="2"/>
      <c r="L31" s="2"/>
    </row>
    <row r="32" spans="2:12" ht="13.5">
      <c r="B32" s="8"/>
      <c r="C32" s="8"/>
      <c r="D32" s="20"/>
      <c r="E32" s="20"/>
      <c r="F32" s="2"/>
      <c r="G32" s="2"/>
      <c r="H32" s="2"/>
      <c r="I32" s="2"/>
      <c r="J32" s="2"/>
      <c r="K32" s="2"/>
      <c r="L32" s="2"/>
    </row>
    <row r="33" spans="1:12" s="46" customFormat="1" ht="15.75">
      <c r="A33" s="8"/>
      <c r="B33" s="82" t="s">
        <v>153</v>
      </c>
      <c r="C33" s="36"/>
      <c r="D33" s="62"/>
      <c r="E33" s="37"/>
      <c r="F33" s="45"/>
      <c r="G33" s="45"/>
      <c r="H33" s="45"/>
      <c r="I33" s="45"/>
      <c r="J33" s="45"/>
      <c r="K33" s="45"/>
      <c r="L33" s="45"/>
    </row>
    <row r="34" spans="1:12" ht="15.75">
      <c r="A34" s="2"/>
      <c r="B34" s="5"/>
      <c r="C34" s="5"/>
      <c r="D34" s="63"/>
      <c r="E34" s="6"/>
      <c r="F34" s="2"/>
      <c r="G34" s="2"/>
      <c r="H34" s="2"/>
      <c r="I34" s="2"/>
      <c r="J34" s="2"/>
      <c r="K34" s="2"/>
      <c r="L34" s="2"/>
    </row>
    <row r="35" spans="1:12" ht="15.75">
      <c r="A35" s="6"/>
      <c r="B35" s="65"/>
      <c r="C35" s="65"/>
      <c r="D35" s="65"/>
      <c r="E35" s="65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32"/>
      <c r="E36" s="2"/>
      <c r="F36" s="2"/>
      <c r="G36" s="2"/>
      <c r="H36" s="2"/>
      <c r="I36" s="2"/>
      <c r="J36" s="2"/>
      <c r="K36" s="2"/>
      <c r="L36" s="2"/>
    </row>
    <row r="37" spans="1:12" ht="13.5">
      <c r="A37" s="2"/>
      <c r="B37" s="2"/>
      <c r="C37" s="2"/>
      <c r="D37" s="32"/>
      <c r="E37" s="2"/>
      <c r="F37" s="2"/>
      <c r="G37" s="2"/>
      <c r="H37" s="2"/>
      <c r="I37" s="2"/>
      <c r="J37" s="2"/>
      <c r="K37" s="2"/>
      <c r="L37" s="2"/>
    </row>
    <row r="38" spans="1:12" ht="13.5">
      <c r="A38" s="2"/>
      <c r="B38" s="2"/>
      <c r="C38" s="2"/>
      <c r="D38" s="32"/>
      <c r="E38" s="2"/>
      <c r="F38" s="2"/>
      <c r="G38" s="2"/>
      <c r="H38" s="2"/>
      <c r="I38" s="2"/>
      <c r="J38" s="2"/>
      <c r="K38" s="2"/>
      <c r="L38" s="2"/>
    </row>
    <row r="39" spans="1:12" ht="13.5">
      <c r="A39" s="2"/>
      <c r="B39" s="2"/>
      <c r="C39" s="2"/>
      <c r="D39" s="32"/>
      <c r="E39" s="2"/>
      <c r="F39" s="2"/>
      <c r="G39" s="2"/>
      <c r="H39" s="2"/>
      <c r="I39" s="2"/>
      <c r="J39" s="2"/>
      <c r="K39" s="2"/>
      <c r="L39" s="2"/>
    </row>
    <row r="40" spans="1:12" ht="13.5">
      <c r="A40" s="2"/>
      <c r="B40" s="2"/>
      <c r="C40" s="2"/>
      <c r="D40" s="32"/>
      <c r="E40" s="2"/>
      <c r="F40" s="2"/>
      <c r="G40" s="2"/>
      <c r="H40" s="2"/>
      <c r="I40" s="2"/>
      <c r="J40" s="2"/>
      <c r="K40" s="2"/>
      <c r="L40" s="2"/>
    </row>
    <row r="41" spans="1:12" ht="13.5">
      <c r="A41" s="2"/>
      <c r="B41" s="2"/>
      <c r="C41" s="2"/>
      <c r="D41" s="32"/>
      <c r="E41" s="2"/>
      <c r="F41" s="2"/>
      <c r="G41" s="2"/>
      <c r="H41" s="2"/>
      <c r="I41" s="2"/>
      <c r="J41" s="2"/>
      <c r="K41" s="2"/>
      <c r="L41" s="2"/>
    </row>
    <row r="42" spans="1:12" ht="13.5">
      <c r="A42" s="2"/>
      <c r="B42" s="2"/>
      <c r="C42" s="2"/>
      <c r="D42" s="32"/>
      <c r="E42" s="2"/>
      <c r="F42" s="2"/>
      <c r="G42" s="2"/>
      <c r="H42" s="2"/>
      <c r="I42" s="2"/>
      <c r="J42" s="2"/>
      <c r="K42" s="2"/>
      <c r="L42" s="2"/>
    </row>
    <row r="43" spans="1:12" ht="13.5">
      <c r="A43" s="2"/>
      <c r="B43" s="2"/>
      <c r="C43" s="2"/>
      <c r="D43" s="32"/>
      <c r="E43" s="2"/>
      <c r="F43" s="2"/>
      <c r="G43" s="2"/>
      <c r="H43" s="2"/>
      <c r="I43" s="2"/>
      <c r="J43" s="2"/>
      <c r="K43" s="2"/>
      <c r="L43" s="2"/>
    </row>
    <row r="44" spans="1:12" ht="13.5">
      <c r="A44" s="2"/>
      <c r="B44" s="2"/>
      <c r="C44" s="2"/>
      <c r="D44" s="32"/>
      <c r="E44" s="2"/>
      <c r="F44" s="2"/>
      <c r="G44" s="2"/>
      <c r="H44" s="2"/>
      <c r="I44" s="2"/>
      <c r="J44" s="2"/>
      <c r="K44" s="2"/>
      <c r="L44" s="2"/>
    </row>
    <row r="45" spans="1:12" ht="13.5">
      <c r="A45" s="2"/>
      <c r="B45" s="2"/>
      <c r="C45" s="2"/>
      <c r="D45" s="32"/>
      <c r="E45" s="2"/>
      <c r="F45" s="2"/>
      <c r="G45" s="2"/>
      <c r="H45" s="2"/>
      <c r="I45" s="2"/>
      <c r="J45" s="2"/>
      <c r="K45" s="2"/>
      <c r="L45" s="2"/>
    </row>
    <row r="46" spans="1:12" ht="13.5">
      <c r="A46" s="2"/>
      <c r="B46" s="2"/>
      <c r="C46" s="2"/>
      <c r="D46" s="32"/>
      <c r="E46" s="2"/>
      <c r="F46" s="2"/>
      <c r="G46" s="2"/>
      <c r="H46" s="2"/>
      <c r="I46" s="2"/>
      <c r="J46" s="2"/>
      <c r="K46" s="2"/>
      <c r="L46" s="2"/>
    </row>
    <row r="47" spans="1:12" ht="13.5">
      <c r="A47" s="2"/>
      <c r="B47" s="2"/>
      <c r="C47" s="2"/>
      <c r="D47" s="32"/>
      <c r="E47" s="2"/>
      <c r="F47" s="2"/>
      <c r="G47" s="2"/>
      <c r="H47" s="2"/>
      <c r="I47" s="2"/>
      <c r="J47" s="2"/>
      <c r="K47" s="2"/>
      <c r="L47" s="2"/>
    </row>
    <row r="48" spans="1:5" ht="13.5">
      <c r="A48" s="2"/>
      <c r="B48" s="2"/>
      <c r="C48" s="2"/>
      <c r="D48" s="32"/>
      <c r="E48" s="2"/>
    </row>
    <row r="49" spans="1:5" ht="13.5">
      <c r="A49" s="2"/>
      <c r="B49" s="2"/>
      <c r="C49" s="2"/>
      <c r="D49" s="32"/>
      <c r="E49" s="2"/>
    </row>
    <row r="50" ht="13.5">
      <c r="A50" s="2"/>
    </row>
  </sheetData>
  <sheetProtection/>
  <mergeCells count="4">
    <mergeCell ref="A3:E3"/>
    <mergeCell ref="A4:E4"/>
    <mergeCell ref="A5:E5"/>
    <mergeCell ref="A1:E1"/>
  </mergeCells>
  <printOptions/>
  <pageMargins left="0.75" right="0.75" top="1" bottom="1" header="0.5" footer="0.5"/>
  <pageSetup fitToHeight="1" fitToWidth="1" horizontalDpi="600" verticalDpi="600" orientation="portrait" scale="5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8.140625" style="3" customWidth="1"/>
    <col min="2" max="2" width="80.28125" style="3" customWidth="1"/>
    <col min="3" max="3" width="12.421875" style="3" customWidth="1"/>
    <col min="4" max="4" width="11.421875" style="66" customWidth="1"/>
    <col min="5" max="16384" width="11.421875" style="3" customWidth="1"/>
  </cols>
  <sheetData>
    <row r="1" spans="1:12" s="41" customFormat="1" ht="18.75">
      <c r="A1" s="329" t="s">
        <v>183</v>
      </c>
      <c r="B1" s="329"/>
      <c r="C1" s="329"/>
      <c r="D1" s="329"/>
      <c r="E1" s="329"/>
      <c r="F1" s="329"/>
      <c r="G1" s="329"/>
      <c r="H1" s="329"/>
      <c r="I1" s="329"/>
      <c r="J1" s="40"/>
      <c r="K1" s="40"/>
      <c r="L1" s="40"/>
    </row>
    <row r="2" spans="1:12" s="44" customFormat="1" ht="16.5">
      <c r="A2" s="42"/>
      <c r="B2" s="42"/>
      <c r="C2" s="42"/>
      <c r="D2" s="43"/>
      <c r="E2" s="42"/>
      <c r="F2" s="42"/>
      <c r="G2" s="42"/>
      <c r="H2" s="42"/>
      <c r="I2" s="42"/>
      <c r="J2" s="42"/>
      <c r="K2" s="42"/>
      <c r="L2" s="42"/>
    </row>
    <row r="3" spans="1:12" s="44" customFormat="1" ht="16.5">
      <c r="A3" s="330" t="s">
        <v>154</v>
      </c>
      <c r="B3" s="330"/>
      <c r="C3" s="330"/>
      <c r="D3" s="330"/>
      <c r="E3" s="330"/>
      <c r="F3" s="42"/>
      <c r="G3" s="42"/>
      <c r="H3" s="42"/>
      <c r="I3" s="42"/>
      <c r="J3" s="42"/>
      <c r="K3" s="42"/>
      <c r="L3" s="42"/>
    </row>
    <row r="4" spans="1:12" s="46" customFormat="1" ht="15.75">
      <c r="A4" s="331" t="s">
        <v>93</v>
      </c>
      <c r="B4" s="331"/>
      <c r="C4" s="331"/>
      <c r="D4" s="331"/>
      <c r="E4" s="331"/>
      <c r="F4" s="45"/>
      <c r="G4" s="45"/>
      <c r="H4" s="45"/>
      <c r="I4" s="45"/>
      <c r="J4" s="45"/>
      <c r="K4" s="45"/>
      <c r="L4" s="45"/>
    </row>
    <row r="5" spans="1:12" ht="13.5">
      <c r="A5" s="2"/>
      <c r="B5" s="2"/>
      <c r="C5" s="2"/>
      <c r="D5" s="32"/>
      <c r="E5" s="2"/>
      <c r="F5" s="2"/>
      <c r="G5" s="2"/>
      <c r="H5" s="2"/>
      <c r="I5" s="2"/>
      <c r="J5" s="2"/>
      <c r="K5" s="2"/>
      <c r="L5" s="2"/>
    </row>
    <row r="6" spans="1:12" ht="14.25" thickBot="1">
      <c r="A6" s="2"/>
      <c r="B6" s="2"/>
      <c r="C6" s="2"/>
      <c r="D6" s="32"/>
      <c r="E6" s="2"/>
      <c r="F6" s="2"/>
      <c r="G6" s="2"/>
      <c r="H6" s="2"/>
      <c r="I6" s="2"/>
      <c r="J6" s="2"/>
      <c r="K6" s="2"/>
      <c r="L6" s="2"/>
    </row>
    <row r="7" spans="1:12" s="14" customFormat="1" ht="12.75" customHeight="1">
      <c r="A7" s="9"/>
      <c r="B7" s="47"/>
      <c r="C7" s="96" t="s">
        <v>34</v>
      </c>
      <c r="D7" s="10" t="s">
        <v>155</v>
      </c>
      <c r="E7" s="11" t="s">
        <v>35</v>
      </c>
      <c r="F7" s="13"/>
      <c r="G7" s="13"/>
      <c r="H7" s="13"/>
      <c r="I7" s="13"/>
      <c r="J7" s="13"/>
      <c r="K7" s="13"/>
      <c r="L7" s="13"/>
    </row>
    <row r="8" spans="1:12" s="14" customFormat="1" ht="12.75" customHeight="1">
      <c r="A8" s="15"/>
      <c r="B8" s="48"/>
      <c r="C8" s="48" t="s">
        <v>36</v>
      </c>
      <c r="D8" s="75" t="s">
        <v>31</v>
      </c>
      <c r="E8" s="83" t="s">
        <v>32</v>
      </c>
      <c r="F8" s="13"/>
      <c r="G8" s="13"/>
      <c r="H8" s="13"/>
      <c r="I8" s="13"/>
      <c r="J8" s="13"/>
      <c r="K8" s="13"/>
      <c r="L8" s="13"/>
    </row>
    <row r="9" spans="1:12" ht="12.75" customHeight="1">
      <c r="A9" s="18"/>
      <c r="B9" s="49"/>
      <c r="C9" s="49"/>
      <c r="D9" s="50"/>
      <c r="E9" s="79"/>
      <c r="F9" s="2"/>
      <c r="G9" s="2"/>
      <c r="H9" s="2"/>
      <c r="I9" s="2"/>
      <c r="J9" s="2"/>
      <c r="K9" s="2"/>
      <c r="L9" s="2"/>
    </row>
    <row r="10" spans="1:12" s="14" customFormat="1" ht="12.75" customHeight="1">
      <c r="A10" s="21"/>
      <c r="B10" s="22" t="s">
        <v>172</v>
      </c>
      <c r="C10" s="77"/>
      <c r="D10" s="78"/>
      <c r="E10" s="91"/>
      <c r="F10" s="13"/>
      <c r="G10" s="13"/>
      <c r="H10" s="13"/>
      <c r="I10" s="13"/>
      <c r="J10" s="13"/>
      <c r="K10" s="13"/>
      <c r="L10" s="13"/>
    </row>
    <row r="11" spans="1:12" ht="12.75" customHeight="1">
      <c r="A11" s="18"/>
      <c r="B11" s="22" t="s">
        <v>156</v>
      </c>
      <c r="C11" s="84"/>
      <c r="D11" s="52"/>
      <c r="E11" s="56"/>
      <c r="F11" s="2"/>
      <c r="G11" s="69"/>
      <c r="H11" s="2"/>
      <c r="I11" s="2"/>
      <c r="J11" s="2"/>
      <c r="K11" s="2"/>
      <c r="L11" s="2"/>
    </row>
    <row r="12" spans="1:12" ht="12.75" customHeight="1">
      <c r="A12" s="18"/>
      <c r="B12" s="22" t="s">
        <v>157</v>
      </c>
      <c r="C12" s="84"/>
      <c r="D12" s="53"/>
      <c r="E12" s="68"/>
      <c r="F12" s="2"/>
      <c r="G12" s="2"/>
      <c r="H12" s="2"/>
      <c r="I12" s="2"/>
      <c r="J12" s="2"/>
      <c r="K12" s="2"/>
      <c r="L12" s="2"/>
    </row>
    <row r="13" spans="1:12" ht="12.75" customHeight="1">
      <c r="A13" s="18"/>
      <c r="B13" s="27" t="s">
        <v>158</v>
      </c>
      <c r="C13" s="84"/>
      <c r="D13" s="25"/>
      <c r="E13" s="26"/>
      <c r="F13" s="2"/>
      <c r="G13" s="2"/>
      <c r="H13" s="2"/>
      <c r="I13" s="2"/>
      <c r="J13" s="2"/>
      <c r="K13" s="2"/>
      <c r="L13" s="2"/>
    </row>
    <row r="14" spans="1:12" ht="12.75" customHeight="1">
      <c r="A14" s="18"/>
      <c r="B14" s="27" t="s">
        <v>159</v>
      </c>
      <c r="C14" s="84"/>
      <c r="D14" s="25"/>
      <c r="E14" s="26"/>
      <c r="F14" s="2"/>
      <c r="G14" s="2"/>
      <c r="H14" s="2"/>
      <c r="I14" s="2"/>
      <c r="J14" s="2"/>
      <c r="K14" s="2"/>
      <c r="L14" s="2"/>
    </row>
    <row r="15" spans="1:12" ht="12.75" customHeight="1">
      <c r="A15" s="18"/>
      <c r="B15" s="27" t="s">
        <v>79</v>
      </c>
      <c r="C15" s="84"/>
      <c r="D15" s="25"/>
      <c r="E15" s="26"/>
      <c r="F15" s="2"/>
      <c r="G15" s="2"/>
      <c r="H15" s="2"/>
      <c r="I15" s="2"/>
      <c r="J15" s="2"/>
      <c r="K15" s="2"/>
      <c r="L15" s="2"/>
    </row>
    <row r="16" spans="1:12" ht="12.75" customHeight="1">
      <c r="A16" s="18"/>
      <c r="B16" s="27" t="s">
        <v>160</v>
      </c>
      <c r="C16" s="84"/>
      <c r="D16" s="25"/>
      <c r="E16" s="26"/>
      <c r="F16" s="2"/>
      <c r="G16" s="2"/>
      <c r="H16" s="2"/>
      <c r="I16" s="2"/>
      <c r="J16" s="2"/>
      <c r="K16" s="2"/>
      <c r="L16" s="2"/>
    </row>
    <row r="17" spans="1:12" ht="12.75" customHeight="1">
      <c r="A17" s="18"/>
      <c r="B17" s="27" t="s">
        <v>161</v>
      </c>
      <c r="C17" s="84"/>
      <c r="D17" s="25"/>
      <c r="E17" s="26"/>
      <c r="F17" s="2"/>
      <c r="G17" s="2"/>
      <c r="H17" s="2"/>
      <c r="I17" s="2"/>
      <c r="J17" s="2"/>
      <c r="K17" s="2"/>
      <c r="L17" s="2"/>
    </row>
    <row r="18" spans="1:12" ht="12.75" customHeight="1">
      <c r="A18" s="18"/>
      <c r="B18" s="27" t="s">
        <v>162</v>
      </c>
      <c r="C18" s="84"/>
      <c r="D18" s="25"/>
      <c r="E18" s="26"/>
      <c r="F18" s="2"/>
      <c r="G18" s="2"/>
      <c r="H18" s="2"/>
      <c r="I18" s="2"/>
      <c r="J18" s="2"/>
      <c r="K18" s="2"/>
      <c r="L18" s="2"/>
    </row>
    <row r="19" spans="1:12" ht="12.75" customHeight="1">
      <c r="A19" s="18"/>
      <c r="B19" s="27" t="s">
        <v>80</v>
      </c>
      <c r="C19" s="84"/>
      <c r="D19" s="25"/>
      <c r="E19" s="26"/>
      <c r="F19" s="2"/>
      <c r="G19" s="2"/>
      <c r="H19" s="2"/>
      <c r="I19" s="2"/>
      <c r="J19" s="2"/>
      <c r="K19" s="2"/>
      <c r="L19" s="2"/>
    </row>
    <row r="20" spans="1:12" s="14" customFormat="1" ht="12.75" customHeight="1">
      <c r="A20" s="21"/>
      <c r="B20" s="27" t="s">
        <v>163</v>
      </c>
      <c r="C20" s="84"/>
      <c r="D20" s="25"/>
      <c r="E20" s="26"/>
      <c r="F20" s="13"/>
      <c r="G20" s="13"/>
      <c r="H20" s="13"/>
      <c r="I20" s="13"/>
      <c r="J20" s="13"/>
      <c r="K20" s="13"/>
      <c r="L20" s="13"/>
    </row>
    <row r="21" spans="1:12" ht="12.75" customHeight="1">
      <c r="A21" s="21"/>
      <c r="B21" s="27" t="s">
        <v>81</v>
      </c>
      <c r="C21" s="84"/>
      <c r="D21" s="25"/>
      <c r="E21" s="26"/>
      <c r="F21" s="2"/>
      <c r="G21" s="2"/>
      <c r="H21" s="2"/>
      <c r="I21" s="2"/>
      <c r="J21" s="2"/>
      <c r="K21" s="2"/>
      <c r="L21" s="2"/>
    </row>
    <row r="22" spans="1:12" s="14" customFormat="1" ht="12.75" customHeight="1">
      <c r="A22" s="18"/>
      <c r="B22" s="27" t="s">
        <v>82</v>
      </c>
      <c r="C22" s="85"/>
      <c r="D22" s="25"/>
      <c r="E22" s="26"/>
      <c r="F22" s="13"/>
      <c r="G22" s="13"/>
      <c r="H22" s="13"/>
      <c r="I22" s="13"/>
      <c r="J22" s="13"/>
      <c r="K22" s="13"/>
      <c r="L22" s="13"/>
    </row>
    <row r="23" spans="1:12" s="14" customFormat="1" ht="12.75" customHeight="1">
      <c r="A23" s="18"/>
      <c r="B23" s="27" t="s">
        <v>164</v>
      </c>
      <c r="C23" s="77"/>
      <c r="D23" s="25"/>
      <c r="E23" s="26"/>
      <c r="F23" s="13"/>
      <c r="G23" s="13"/>
      <c r="H23" s="13"/>
      <c r="I23" s="13"/>
      <c r="J23" s="13"/>
      <c r="K23" s="13"/>
      <c r="L23" s="13"/>
    </row>
    <row r="24" spans="1:12" ht="12.75" customHeight="1">
      <c r="A24" s="18"/>
      <c r="B24" s="22" t="s">
        <v>83</v>
      </c>
      <c r="C24" s="77"/>
      <c r="D24" s="25"/>
      <c r="E24" s="26"/>
      <c r="F24" s="2"/>
      <c r="G24" s="2"/>
      <c r="H24" s="2"/>
      <c r="I24" s="2"/>
      <c r="J24" s="2"/>
      <c r="K24" s="2"/>
      <c r="L24" s="2"/>
    </row>
    <row r="25" spans="1:12" ht="12.75" customHeight="1">
      <c r="A25" s="18"/>
      <c r="B25" s="27" t="s">
        <v>84</v>
      </c>
      <c r="C25" s="84"/>
      <c r="D25" s="25"/>
      <c r="E25" s="26"/>
      <c r="F25" s="2"/>
      <c r="G25" s="2"/>
      <c r="H25" s="2"/>
      <c r="I25" s="2"/>
      <c r="J25" s="2"/>
      <c r="K25" s="2"/>
      <c r="L25" s="2"/>
    </row>
    <row r="26" spans="1:12" ht="12.75" customHeight="1">
      <c r="A26" s="18"/>
      <c r="B26" s="27" t="s">
        <v>165</v>
      </c>
      <c r="C26" s="84"/>
      <c r="D26" s="25"/>
      <c r="E26" s="26"/>
      <c r="F26" s="2"/>
      <c r="G26" s="2"/>
      <c r="H26" s="2"/>
      <c r="I26" s="2"/>
      <c r="J26" s="2"/>
      <c r="K26" s="2"/>
      <c r="L26" s="2"/>
    </row>
    <row r="27" spans="1:12" ht="12.75" customHeight="1">
      <c r="A27" s="21"/>
      <c r="B27" s="27" t="s">
        <v>85</v>
      </c>
      <c r="C27" s="84"/>
      <c r="D27" s="25"/>
      <c r="E27" s="26"/>
      <c r="F27" s="2"/>
      <c r="G27" s="2"/>
      <c r="H27" s="2"/>
      <c r="I27" s="2"/>
      <c r="J27" s="2"/>
      <c r="K27" s="2"/>
      <c r="L27" s="2"/>
    </row>
    <row r="28" spans="1:12" s="14" customFormat="1" ht="12.75" customHeight="1">
      <c r="A28" s="21"/>
      <c r="B28" s="27" t="s">
        <v>166</v>
      </c>
      <c r="C28" s="84"/>
      <c r="D28" s="25"/>
      <c r="E28" s="26"/>
      <c r="F28" s="13"/>
      <c r="G28" s="13"/>
      <c r="H28" s="13"/>
      <c r="I28" s="13"/>
      <c r="J28" s="13"/>
      <c r="K28" s="13"/>
      <c r="L28" s="13"/>
    </row>
    <row r="29" spans="1:12" ht="12.75" customHeight="1">
      <c r="A29" s="21"/>
      <c r="B29" s="27" t="s">
        <v>86</v>
      </c>
      <c r="C29" s="84"/>
      <c r="D29" s="25"/>
      <c r="E29" s="26"/>
      <c r="F29" s="2"/>
      <c r="G29" s="2"/>
      <c r="H29" s="2"/>
      <c r="I29" s="2"/>
      <c r="J29" s="2"/>
      <c r="K29" s="2"/>
      <c r="L29" s="2"/>
    </row>
    <row r="30" spans="1:12" ht="12.75" customHeight="1">
      <c r="A30" s="21"/>
      <c r="B30" s="27" t="s">
        <v>167</v>
      </c>
      <c r="C30" s="84"/>
      <c r="D30" s="25"/>
      <c r="E30" s="26"/>
      <c r="F30" s="2"/>
      <c r="G30" s="2"/>
      <c r="H30" s="2"/>
      <c r="I30" s="2"/>
      <c r="J30" s="2"/>
      <c r="K30" s="2"/>
      <c r="L30" s="2"/>
    </row>
    <row r="31" spans="1:12" ht="12.75" customHeight="1">
      <c r="A31" s="18"/>
      <c r="B31" s="22" t="s">
        <v>0</v>
      </c>
      <c r="C31" s="77"/>
      <c r="D31" s="25"/>
      <c r="E31" s="26"/>
      <c r="F31" s="2"/>
      <c r="G31" s="2"/>
      <c r="H31" s="2"/>
      <c r="I31" s="2"/>
      <c r="J31" s="2"/>
      <c r="K31" s="2"/>
      <c r="L31" s="2"/>
    </row>
    <row r="32" spans="1:12" ht="12.75" customHeight="1">
      <c r="A32" s="18"/>
      <c r="B32" s="27" t="s">
        <v>1</v>
      </c>
      <c r="C32" s="77"/>
      <c r="D32" s="25"/>
      <c r="E32" s="26"/>
      <c r="F32" s="2"/>
      <c r="G32" s="2"/>
      <c r="H32" s="2"/>
      <c r="I32" s="2"/>
      <c r="J32" s="2"/>
      <c r="K32" s="2"/>
      <c r="L32" s="2"/>
    </row>
    <row r="33" spans="1:12" ht="12.75" customHeight="1">
      <c r="A33" s="18"/>
      <c r="B33" s="27" t="s">
        <v>2</v>
      </c>
      <c r="C33" s="77"/>
      <c r="D33" s="25"/>
      <c r="E33" s="26"/>
      <c r="F33" s="2"/>
      <c r="G33" s="2"/>
      <c r="H33" s="2"/>
      <c r="I33" s="2"/>
      <c r="J33" s="2"/>
      <c r="K33" s="2"/>
      <c r="L33" s="2"/>
    </row>
    <row r="34" spans="1:12" ht="12.75" customHeight="1">
      <c r="A34" s="18"/>
      <c r="B34" s="27" t="s">
        <v>3</v>
      </c>
      <c r="C34" s="84"/>
      <c r="D34" s="25"/>
      <c r="E34" s="26"/>
      <c r="F34" s="2"/>
      <c r="G34" s="2"/>
      <c r="H34" s="2"/>
      <c r="I34" s="2"/>
      <c r="J34" s="2"/>
      <c r="K34" s="2"/>
      <c r="L34" s="2"/>
    </row>
    <row r="35" spans="1:12" ht="12.75" customHeight="1">
      <c r="A35" s="18"/>
      <c r="B35" s="27" t="s">
        <v>4</v>
      </c>
      <c r="C35" s="84"/>
      <c r="D35" s="25"/>
      <c r="E35" s="26"/>
      <c r="F35" s="2"/>
      <c r="G35" s="2"/>
      <c r="H35" s="2"/>
      <c r="I35" s="2"/>
      <c r="J35" s="2"/>
      <c r="K35" s="2"/>
      <c r="L35" s="2"/>
    </row>
    <row r="36" spans="1:33" s="14" customFormat="1" ht="12.75" customHeight="1">
      <c r="A36" s="18"/>
      <c r="B36" s="27" t="s">
        <v>5</v>
      </c>
      <c r="C36" s="84"/>
      <c r="D36" s="25"/>
      <c r="E36" s="26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12" ht="12.75" customHeight="1">
      <c r="A37" s="18"/>
      <c r="B37" s="27"/>
      <c r="C37" s="84"/>
      <c r="D37" s="25"/>
      <c r="E37" s="26"/>
      <c r="F37" s="2"/>
      <c r="G37" s="2"/>
      <c r="H37" s="2"/>
      <c r="I37" s="2"/>
      <c r="J37" s="2"/>
      <c r="K37" s="2"/>
      <c r="L37" s="2"/>
    </row>
    <row r="38" spans="1:12" ht="12.75" customHeight="1">
      <c r="A38" s="18"/>
      <c r="B38" s="22" t="s">
        <v>170</v>
      </c>
      <c r="C38" s="85"/>
      <c r="D38" s="55"/>
      <c r="E38" s="81"/>
      <c r="F38" s="2"/>
      <c r="G38" s="2"/>
      <c r="H38" s="2"/>
      <c r="I38" s="2"/>
      <c r="J38" s="2"/>
      <c r="K38" s="2"/>
      <c r="L38" s="2"/>
    </row>
    <row r="39" spans="1:12" ht="12.75" customHeight="1">
      <c r="A39" s="18"/>
      <c r="B39" s="22" t="s">
        <v>6</v>
      </c>
      <c r="C39" s="85"/>
      <c r="D39" s="25"/>
      <c r="E39" s="26"/>
      <c r="F39" s="2"/>
      <c r="G39" s="2"/>
      <c r="H39" s="2"/>
      <c r="I39" s="2"/>
      <c r="J39" s="2"/>
      <c r="K39" s="2"/>
      <c r="L39" s="2"/>
    </row>
    <row r="40" spans="1:12" ht="12.75" customHeight="1">
      <c r="A40" s="18"/>
      <c r="B40" s="27" t="s">
        <v>7</v>
      </c>
      <c r="C40" s="85"/>
      <c r="D40" s="25"/>
      <c r="E40" s="26"/>
      <c r="F40" s="2"/>
      <c r="G40" s="2"/>
      <c r="H40" s="2"/>
      <c r="I40" s="2"/>
      <c r="J40" s="2"/>
      <c r="K40" s="2"/>
      <c r="L40" s="2"/>
    </row>
    <row r="41" spans="1:12" ht="12.75" customHeight="1">
      <c r="A41" s="18"/>
      <c r="B41" s="27" t="s">
        <v>87</v>
      </c>
      <c r="C41" s="85"/>
      <c r="D41" s="25"/>
      <c r="E41" s="26"/>
      <c r="F41" s="2"/>
      <c r="G41" s="2"/>
      <c r="H41" s="2"/>
      <c r="I41" s="2"/>
      <c r="J41" s="2"/>
      <c r="K41" s="2"/>
      <c r="L41" s="2"/>
    </row>
    <row r="42" spans="1:12" ht="12.75" customHeight="1">
      <c r="A42" s="18"/>
      <c r="B42" s="27" t="s">
        <v>88</v>
      </c>
      <c r="C42" s="85"/>
      <c r="D42" s="25"/>
      <c r="E42" s="26"/>
      <c r="F42" s="2"/>
      <c r="G42" s="2"/>
      <c r="H42" s="2"/>
      <c r="I42" s="2"/>
      <c r="J42" s="2"/>
      <c r="K42" s="2"/>
      <c r="L42" s="2"/>
    </row>
    <row r="43" spans="1:12" ht="12.75" customHeight="1">
      <c r="A43" s="18"/>
      <c r="B43" s="27" t="s">
        <v>89</v>
      </c>
      <c r="C43" s="85"/>
      <c r="D43" s="25"/>
      <c r="E43" s="26"/>
      <c r="F43" s="2"/>
      <c r="G43" s="2"/>
      <c r="H43" s="2"/>
      <c r="I43" s="2"/>
      <c r="J43" s="2"/>
      <c r="K43" s="2"/>
      <c r="L43" s="2"/>
    </row>
    <row r="44" spans="1:12" ht="12.75" customHeight="1">
      <c r="A44" s="18"/>
      <c r="B44" s="27" t="s">
        <v>90</v>
      </c>
      <c r="C44" s="85"/>
      <c r="D44" s="25"/>
      <c r="E44" s="26"/>
      <c r="F44" s="2"/>
      <c r="G44" s="2"/>
      <c r="H44" s="2"/>
      <c r="I44" s="2"/>
      <c r="J44" s="2"/>
      <c r="K44" s="2"/>
      <c r="L44" s="2"/>
    </row>
    <row r="45" spans="1:12" ht="12.75" customHeight="1">
      <c r="A45" s="18"/>
      <c r="B45" s="27" t="s">
        <v>8</v>
      </c>
      <c r="C45" s="85"/>
      <c r="D45" s="25"/>
      <c r="E45" s="26"/>
      <c r="F45" s="2"/>
      <c r="G45" s="2"/>
      <c r="H45" s="2"/>
      <c r="I45" s="2"/>
      <c r="J45" s="2"/>
      <c r="K45" s="2"/>
      <c r="L45" s="2"/>
    </row>
    <row r="46" spans="1:12" ht="12.75" customHeight="1">
      <c r="A46" s="18"/>
      <c r="B46" s="27" t="s">
        <v>91</v>
      </c>
      <c r="C46" s="85"/>
      <c r="D46" s="25"/>
      <c r="E46" s="26"/>
      <c r="F46" s="2"/>
      <c r="G46" s="2"/>
      <c r="H46" s="2"/>
      <c r="I46" s="2"/>
      <c r="J46" s="2"/>
      <c r="K46" s="2"/>
      <c r="L46" s="2"/>
    </row>
    <row r="47" spans="1:12" ht="12.75" customHeight="1">
      <c r="A47" s="18"/>
      <c r="B47" s="22" t="s">
        <v>9</v>
      </c>
      <c r="C47" s="85"/>
      <c r="D47" s="25"/>
      <c r="E47" s="26"/>
      <c r="F47" s="2"/>
      <c r="G47" s="2"/>
      <c r="H47" s="2"/>
      <c r="I47" s="2"/>
      <c r="J47" s="2"/>
      <c r="K47" s="2"/>
      <c r="L47" s="2"/>
    </row>
    <row r="48" spans="1:12" ht="12.75" customHeight="1">
      <c r="A48" s="18"/>
      <c r="B48" s="27" t="s">
        <v>7</v>
      </c>
      <c r="C48" s="85"/>
      <c r="D48" s="25"/>
      <c r="E48" s="26"/>
      <c r="F48" s="2"/>
      <c r="G48" s="2"/>
      <c r="H48" s="2"/>
      <c r="I48" s="2"/>
      <c r="J48" s="2"/>
      <c r="K48" s="2"/>
      <c r="L48" s="2"/>
    </row>
    <row r="49" spans="1:12" ht="12.75" customHeight="1">
      <c r="A49" s="18"/>
      <c r="B49" s="27" t="s">
        <v>87</v>
      </c>
      <c r="C49" s="85"/>
      <c r="D49" s="25"/>
      <c r="E49" s="26"/>
      <c r="F49" s="2"/>
      <c r="G49" s="2"/>
      <c r="H49" s="2"/>
      <c r="I49" s="2"/>
      <c r="J49" s="2"/>
      <c r="K49" s="2"/>
      <c r="L49" s="2"/>
    </row>
    <row r="50" spans="1:12" ht="12.75" customHeight="1">
      <c r="A50" s="18"/>
      <c r="B50" s="27" t="s">
        <v>88</v>
      </c>
      <c r="C50" s="85"/>
      <c r="D50" s="25"/>
      <c r="E50" s="26"/>
      <c r="F50" s="2"/>
      <c r="G50" s="2"/>
      <c r="H50" s="2"/>
      <c r="I50" s="2"/>
      <c r="J50" s="2"/>
      <c r="K50" s="2"/>
      <c r="L50" s="2"/>
    </row>
    <row r="51" spans="1:12" ht="12.75" customHeight="1">
      <c r="A51" s="18"/>
      <c r="B51" s="27" t="s">
        <v>89</v>
      </c>
      <c r="C51" s="85"/>
      <c r="D51" s="25"/>
      <c r="E51" s="26"/>
      <c r="F51" s="2"/>
      <c r="G51" s="2"/>
      <c r="H51" s="2"/>
      <c r="I51" s="2"/>
      <c r="J51" s="2"/>
      <c r="K51" s="2"/>
      <c r="L51" s="2"/>
    </row>
    <row r="52" spans="1:12" ht="12.75" customHeight="1">
      <c r="A52" s="18"/>
      <c r="B52" s="27" t="s">
        <v>90</v>
      </c>
      <c r="C52" s="85"/>
      <c r="D52" s="25"/>
      <c r="E52" s="26"/>
      <c r="F52" s="2"/>
      <c r="G52" s="2"/>
      <c r="H52" s="2"/>
      <c r="I52" s="2"/>
      <c r="J52" s="2"/>
      <c r="K52" s="2"/>
      <c r="L52" s="2"/>
    </row>
    <row r="53" spans="1:12" ht="12.75" customHeight="1">
      <c r="A53" s="18"/>
      <c r="B53" s="27" t="s">
        <v>8</v>
      </c>
      <c r="C53" s="85"/>
      <c r="D53" s="25"/>
      <c r="E53" s="26"/>
      <c r="F53" s="2"/>
      <c r="G53" s="2"/>
      <c r="H53" s="2"/>
      <c r="I53" s="2"/>
      <c r="J53" s="2"/>
      <c r="K53" s="2"/>
      <c r="L53" s="2"/>
    </row>
    <row r="54" spans="1:12" ht="12.75" customHeight="1">
      <c r="A54" s="18"/>
      <c r="B54" s="27" t="s">
        <v>91</v>
      </c>
      <c r="C54" s="85"/>
      <c r="D54" s="25"/>
      <c r="E54" s="26"/>
      <c r="F54" s="2"/>
      <c r="G54" s="2"/>
      <c r="H54" s="2"/>
      <c r="I54" s="2"/>
      <c r="J54" s="2"/>
      <c r="K54" s="2"/>
      <c r="L54" s="2"/>
    </row>
    <row r="55" spans="1:12" ht="12.75" customHeight="1">
      <c r="A55" s="18"/>
      <c r="B55" s="27"/>
      <c r="C55" s="85"/>
      <c r="D55" s="25"/>
      <c r="E55" s="26"/>
      <c r="F55" s="2"/>
      <c r="G55" s="2"/>
      <c r="H55" s="2"/>
      <c r="I55" s="2"/>
      <c r="J55" s="2"/>
      <c r="K55" s="2"/>
      <c r="L55" s="2"/>
    </row>
    <row r="56" spans="1:12" ht="12.75" customHeight="1">
      <c r="A56" s="18"/>
      <c r="B56" s="22" t="s">
        <v>171</v>
      </c>
      <c r="C56" s="85"/>
      <c r="D56" s="55"/>
      <c r="E56" s="81"/>
      <c r="F56" s="2"/>
      <c r="G56" s="2"/>
      <c r="H56" s="2"/>
      <c r="I56" s="2"/>
      <c r="J56" s="2"/>
      <c r="K56" s="2"/>
      <c r="L56" s="2"/>
    </row>
    <row r="57" spans="1:12" ht="12.75" customHeight="1">
      <c r="A57" s="18"/>
      <c r="B57" s="22" t="s">
        <v>10</v>
      </c>
      <c r="C57" s="85"/>
      <c r="D57" s="25"/>
      <c r="E57" s="26"/>
      <c r="F57" s="2"/>
      <c r="G57" s="2"/>
      <c r="H57" s="2"/>
      <c r="I57" s="2"/>
      <c r="J57" s="2"/>
      <c r="K57" s="2"/>
      <c r="L57" s="2"/>
    </row>
    <row r="58" spans="1:12" ht="12.75" customHeight="1">
      <c r="A58" s="18"/>
      <c r="B58" s="27" t="s">
        <v>11</v>
      </c>
      <c r="C58" s="85"/>
      <c r="D58" s="25"/>
      <c r="E58" s="26"/>
      <c r="F58" s="2"/>
      <c r="G58" s="2"/>
      <c r="H58" s="2"/>
      <c r="I58" s="2"/>
      <c r="J58" s="2"/>
      <c r="K58" s="2"/>
      <c r="L58" s="2"/>
    </row>
    <row r="59" spans="1:12" ht="12.75" customHeight="1">
      <c r="A59" s="18"/>
      <c r="B59" s="27" t="s">
        <v>12</v>
      </c>
      <c r="C59" s="85"/>
      <c r="D59" s="25"/>
      <c r="E59" s="26"/>
      <c r="F59" s="2"/>
      <c r="G59" s="2"/>
      <c r="H59" s="2"/>
      <c r="I59" s="2"/>
      <c r="J59" s="2"/>
      <c r="K59" s="2"/>
      <c r="L59" s="2"/>
    </row>
    <row r="60" spans="1:12" ht="12.75" customHeight="1">
      <c r="A60" s="18"/>
      <c r="B60" s="27" t="s">
        <v>13</v>
      </c>
      <c r="C60" s="85"/>
      <c r="D60" s="25"/>
      <c r="E60" s="26"/>
      <c r="F60" s="2"/>
      <c r="G60" s="2"/>
      <c r="H60" s="2"/>
      <c r="I60" s="2"/>
      <c r="J60" s="2"/>
      <c r="K60" s="2"/>
      <c r="L60" s="2"/>
    </row>
    <row r="61" spans="1:12" ht="12.75" customHeight="1">
      <c r="A61" s="18"/>
      <c r="B61" s="27" t="s">
        <v>14</v>
      </c>
      <c r="C61" s="85"/>
      <c r="D61" s="25"/>
      <c r="E61" s="26"/>
      <c r="F61" s="2"/>
      <c r="G61" s="2"/>
      <c r="H61" s="2"/>
      <c r="I61" s="2"/>
      <c r="J61" s="2"/>
      <c r="K61" s="2"/>
      <c r="L61" s="2"/>
    </row>
    <row r="62" spans="1:12" ht="12.75" customHeight="1">
      <c r="A62" s="18"/>
      <c r="B62" s="27" t="s">
        <v>147</v>
      </c>
      <c r="C62" s="85"/>
      <c r="D62" s="25"/>
      <c r="E62" s="26"/>
      <c r="F62" s="2"/>
      <c r="G62" s="2"/>
      <c r="H62" s="2"/>
      <c r="I62" s="2"/>
      <c r="J62" s="2"/>
      <c r="K62" s="2"/>
      <c r="L62" s="2"/>
    </row>
    <row r="63" spans="1:12" ht="12.75" customHeight="1">
      <c r="A63" s="18"/>
      <c r="B63" s="22" t="s">
        <v>15</v>
      </c>
      <c r="C63" s="85"/>
      <c r="D63" s="25"/>
      <c r="E63" s="26"/>
      <c r="F63" s="2"/>
      <c r="G63" s="2"/>
      <c r="H63" s="2"/>
      <c r="I63" s="2"/>
      <c r="J63" s="2"/>
      <c r="K63" s="2"/>
      <c r="L63" s="2"/>
    </row>
    <row r="64" spans="1:12" ht="12.75" customHeight="1">
      <c r="A64" s="18"/>
      <c r="B64" s="27" t="s">
        <v>30</v>
      </c>
      <c r="C64" s="85"/>
      <c r="D64" s="25"/>
      <c r="E64" s="26"/>
      <c r="F64" s="2"/>
      <c r="G64" s="2"/>
      <c r="H64" s="2"/>
      <c r="I64" s="2"/>
      <c r="J64" s="2"/>
      <c r="K64" s="2"/>
      <c r="L64" s="2"/>
    </row>
    <row r="65" spans="1:12" ht="12.75" customHeight="1">
      <c r="A65" s="18"/>
      <c r="B65" s="27" t="s">
        <v>16</v>
      </c>
      <c r="C65" s="85"/>
      <c r="D65" s="25"/>
      <c r="E65" s="26"/>
      <c r="F65" s="2"/>
      <c r="G65" s="2"/>
      <c r="H65" s="2"/>
      <c r="I65" s="2"/>
      <c r="J65" s="2"/>
      <c r="K65" s="2"/>
      <c r="L65" s="2"/>
    </row>
    <row r="66" spans="1:12" ht="12.75" customHeight="1">
      <c r="A66" s="18"/>
      <c r="B66" s="27" t="s">
        <v>17</v>
      </c>
      <c r="C66" s="85"/>
      <c r="D66" s="25"/>
      <c r="E66" s="26"/>
      <c r="F66" s="2"/>
      <c r="G66" s="2"/>
      <c r="H66" s="2"/>
      <c r="I66" s="2"/>
      <c r="J66" s="2"/>
      <c r="K66" s="2"/>
      <c r="L66" s="2"/>
    </row>
    <row r="67" spans="1:12" ht="12.75" customHeight="1">
      <c r="A67" s="18"/>
      <c r="B67" s="27" t="s">
        <v>18</v>
      </c>
      <c r="C67" s="85"/>
      <c r="D67" s="25"/>
      <c r="E67" s="26"/>
      <c r="F67" s="2"/>
      <c r="G67" s="2"/>
      <c r="H67" s="2"/>
      <c r="I67" s="2"/>
      <c r="J67" s="2"/>
      <c r="K67" s="2"/>
      <c r="L67" s="2"/>
    </row>
    <row r="68" spans="1:12" ht="12.75" customHeight="1">
      <c r="A68" s="18"/>
      <c r="B68" s="27" t="s">
        <v>19</v>
      </c>
      <c r="C68" s="85"/>
      <c r="D68" s="25"/>
      <c r="E68" s="26"/>
      <c r="F68" s="2"/>
      <c r="G68" s="2"/>
      <c r="H68" s="2"/>
      <c r="I68" s="2"/>
      <c r="J68" s="2"/>
      <c r="K68" s="2"/>
      <c r="L68" s="2"/>
    </row>
    <row r="69" spans="1:12" ht="12.75" customHeight="1">
      <c r="A69" s="18"/>
      <c r="B69" s="27" t="s">
        <v>20</v>
      </c>
      <c r="C69" s="85"/>
      <c r="D69" s="25"/>
      <c r="E69" s="26"/>
      <c r="F69" s="2"/>
      <c r="G69" s="2"/>
      <c r="H69" s="2"/>
      <c r="I69" s="2"/>
      <c r="J69" s="2"/>
      <c r="K69" s="2"/>
      <c r="L69" s="2"/>
    </row>
    <row r="70" spans="1:12" ht="12.75" customHeight="1">
      <c r="A70" s="18"/>
      <c r="B70" s="27" t="s">
        <v>21</v>
      </c>
      <c r="C70" s="85"/>
      <c r="D70" s="25"/>
      <c r="E70" s="26"/>
      <c r="F70" s="2"/>
      <c r="G70" s="2"/>
      <c r="H70" s="2"/>
      <c r="I70" s="2"/>
      <c r="J70" s="2"/>
      <c r="K70" s="2"/>
      <c r="L70" s="2"/>
    </row>
    <row r="71" spans="1:12" ht="12.75" customHeight="1">
      <c r="A71" s="18"/>
      <c r="B71" s="27" t="s">
        <v>22</v>
      </c>
      <c r="C71" s="85"/>
      <c r="D71" s="25"/>
      <c r="E71" s="26"/>
      <c r="F71" s="2"/>
      <c r="G71" s="2"/>
      <c r="H71" s="2"/>
      <c r="I71" s="2"/>
      <c r="J71" s="2"/>
      <c r="K71" s="2"/>
      <c r="L71" s="2"/>
    </row>
    <row r="72" spans="1:12" ht="12.75" customHeight="1">
      <c r="A72" s="18"/>
      <c r="B72" s="22" t="s">
        <v>23</v>
      </c>
      <c r="C72" s="85"/>
      <c r="D72" s="25"/>
      <c r="E72" s="26"/>
      <c r="F72" s="2"/>
      <c r="G72" s="2"/>
      <c r="H72" s="2"/>
      <c r="I72" s="2"/>
      <c r="J72" s="2"/>
      <c r="K72" s="2"/>
      <c r="L72" s="2"/>
    </row>
    <row r="73" spans="1:12" ht="12.75" customHeight="1">
      <c r="A73" s="21"/>
      <c r="B73" s="27" t="s">
        <v>92</v>
      </c>
      <c r="C73" s="85"/>
      <c r="D73" s="25"/>
      <c r="E73" s="26"/>
      <c r="F73" s="2"/>
      <c r="G73" s="2"/>
      <c r="H73" s="2"/>
      <c r="I73" s="2"/>
      <c r="J73" s="2"/>
      <c r="K73" s="2"/>
      <c r="L73" s="2"/>
    </row>
    <row r="74" spans="1:12" s="60" customFormat="1" ht="12.75" customHeight="1">
      <c r="A74" s="58"/>
      <c r="B74" s="27" t="s">
        <v>24</v>
      </c>
      <c r="C74" s="85"/>
      <c r="D74" s="25"/>
      <c r="E74" s="26"/>
      <c r="F74" s="59"/>
      <c r="G74" s="59"/>
      <c r="H74" s="59"/>
      <c r="I74" s="59"/>
      <c r="J74" s="59"/>
      <c r="K74" s="59"/>
      <c r="L74" s="59"/>
    </row>
    <row r="75" spans="1:12" s="60" customFormat="1" ht="12.75" customHeight="1">
      <c r="A75" s="58"/>
      <c r="B75" s="27"/>
      <c r="C75" s="85"/>
      <c r="D75" s="25"/>
      <c r="E75" s="26"/>
      <c r="F75" s="59"/>
      <c r="G75" s="59"/>
      <c r="H75" s="59"/>
      <c r="I75" s="59"/>
      <c r="J75" s="59"/>
      <c r="K75" s="59"/>
      <c r="L75" s="59"/>
    </row>
    <row r="76" spans="1:12" s="60" customFormat="1" ht="12.75" customHeight="1">
      <c r="A76" s="58"/>
      <c r="B76" s="22" t="s">
        <v>25</v>
      </c>
      <c r="C76" s="85"/>
      <c r="D76" s="55"/>
      <c r="E76" s="81"/>
      <c r="F76" s="59"/>
      <c r="G76" s="59"/>
      <c r="H76" s="59"/>
      <c r="I76" s="59"/>
      <c r="J76" s="59"/>
      <c r="K76" s="59"/>
      <c r="L76" s="59"/>
    </row>
    <row r="77" spans="1:12" s="60" customFormat="1" ht="12.75" customHeight="1">
      <c r="A77" s="58"/>
      <c r="B77" s="22"/>
      <c r="C77" s="85"/>
      <c r="D77" s="98"/>
      <c r="E77" s="99"/>
      <c r="F77" s="59"/>
      <c r="G77" s="59"/>
      <c r="H77" s="59"/>
      <c r="I77" s="59"/>
      <c r="J77" s="59"/>
      <c r="K77" s="59"/>
      <c r="L77" s="59"/>
    </row>
    <row r="78" spans="1:12" s="60" customFormat="1" ht="12.75" customHeight="1">
      <c r="A78" s="58"/>
      <c r="B78" s="22" t="s">
        <v>26</v>
      </c>
      <c r="C78" s="85"/>
      <c r="D78" s="54"/>
      <c r="E78" s="80"/>
      <c r="F78" s="59"/>
      <c r="G78" s="59"/>
      <c r="H78" s="59"/>
      <c r="I78" s="59"/>
      <c r="J78" s="59"/>
      <c r="K78" s="59"/>
      <c r="L78" s="59"/>
    </row>
    <row r="79" spans="1:12" s="60" customFormat="1" ht="15">
      <c r="A79" s="21"/>
      <c r="B79" s="27" t="s">
        <v>27</v>
      </c>
      <c r="C79" s="85"/>
      <c r="D79" s="25"/>
      <c r="E79" s="26"/>
      <c r="F79" s="59"/>
      <c r="G79" s="59"/>
      <c r="H79" s="59"/>
      <c r="I79" s="59"/>
      <c r="J79" s="59"/>
      <c r="K79" s="59"/>
      <c r="L79" s="59"/>
    </row>
    <row r="80" spans="1:12" s="14" customFormat="1" ht="15.75" thickBot="1">
      <c r="A80" s="61"/>
      <c r="B80" s="95" t="s">
        <v>28</v>
      </c>
      <c r="C80" s="88"/>
      <c r="D80" s="89"/>
      <c r="E80" s="90"/>
      <c r="F80" s="13"/>
      <c r="G80" s="13"/>
      <c r="H80" s="13"/>
      <c r="I80" s="13"/>
      <c r="J80" s="13"/>
      <c r="K80" s="13"/>
      <c r="L80" s="13"/>
    </row>
    <row r="81" spans="1:12" ht="13.5">
      <c r="A81" s="51"/>
      <c r="B81" s="97" t="s">
        <v>169</v>
      </c>
      <c r="C81" s="22"/>
      <c r="D81" s="31"/>
      <c r="E81" s="31"/>
      <c r="F81" s="2"/>
      <c r="G81" s="2"/>
      <c r="H81" s="2"/>
      <c r="I81" s="2"/>
      <c r="J81" s="2"/>
      <c r="K81" s="2"/>
      <c r="L81" s="2"/>
    </row>
    <row r="82" spans="2:12" ht="13.5">
      <c r="B82" s="8"/>
      <c r="C82" s="8"/>
      <c r="D82" s="20"/>
      <c r="E82" s="20"/>
      <c r="F82" s="2"/>
      <c r="G82" s="2"/>
      <c r="H82" s="2"/>
      <c r="I82" s="2"/>
      <c r="J82" s="2"/>
      <c r="K82" s="2"/>
      <c r="L82" s="2"/>
    </row>
    <row r="83" spans="1:12" s="46" customFormat="1" ht="15.75">
      <c r="A83" s="8"/>
      <c r="B83" s="82" t="s">
        <v>29</v>
      </c>
      <c r="C83" s="36"/>
      <c r="D83" s="62"/>
      <c r="E83" s="37"/>
      <c r="F83" s="45"/>
      <c r="G83" s="45"/>
      <c r="H83" s="45"/>
      <c r="I83" s="45"/>
      <c r="J83" s="45"/>
      <c r="K83" s="45"/>
      <c r="L83" s="45"/>
    </row>
    <row r="84" spans="1:12" ht="15.75">
      <c r="A84" s="2"/>
      <c r="B84" s="5"/>
      <c r="C84" s="5"/>
      <c r="D84" s="63"/>
      <c r="E84" s="6"/>
      <c r="F84" s="2"/>
      <c r="G84" s="2"/>
      <c r="H84" s="2"/>
      <c r="I84" s="2"/>
      <c r="J84" s="2"/>
      <c r="K84" s="2"/>
      <c r="L84" s="2"/>
    </row>
    <row r="85" spans="1:12" ht="15.75">
      <c r="A85" s="6"/>
      <c r="B85" s="65"/>
      <c r="C85" s="65"/>
      <c r="D85" s="65"/>
      <c r="E85" s="65"/>
      <c r="F85" s="2"/>
      <c r="G85" s="2"/>
      <c r="H85" s="2"/>
      <c r="I85" s="2"/>
      <c r="J85" s="2"/>
      <c r="K85" s="2"/>
      <c r="L85" s="2"/>
    </row>
    <row r="86" spans="1:12" ht="13.5">
      <c r="A86" s="2"/>
      <c r="B86" s="2"/>
      <c r="C86" s="2"/>
      <c r="D86" s="3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32"/>
      <c r="E87" s="2"/>
      <c r="F87" s="2"/>
      <c r="G87" s="2"/>
      <c r="H87" s="2"/>
      <c r="I87" s="2"/>
      <c r="J87" s="2"/>
      <c r="K87" s="2"/>
      <c r="L87" s="2"/>
    </row>
    <row r="88" spans="1:12" ht="13.5">
      <c r="A88" s="2"/>
      <c r="B88" s="2"/>
      <c r="C88" s="2"/>
      <c r="D88" s="32"/>
      <c r="E88" s="2"/>
      <c r="F88" s="2"/>
      <c r="G88" s="2"/>
      <c r="H88" s="2"/>
      <c r="I88" s="2"/>
      <c r="J88" s="2"/>
      <c r="K88" s="2"/>
      <c r="L88" s="2"/>
    </row>
    <row r="89" spans="1:12" ht="13.5">
      <c r="A89" s="2"/>
      <c r="B89" s="2"/>
      <c r="C89" s="2"/>
      <c r="D89" s="32"/>
      <c r="E89" s="2"/>
      <c r="F89" s="2"/>
      <c r="G89" s="2"/>
      <c r="H89" s="2"/>
      <c r="I89" s="2"/>
      <c r="J89" s="2"/>
      <c r="K89" s="2"/>
      <c r="L89" s="2"/>
    </row>
    <row r="90" spans="1:12" ht="13.5">
      <c r="A90" s="2"/>
      <c r="B90" s="2"/>
      <c r="C90" s="2"/>
      <c r="D90" s="32"/>
      <c r="E90" s="2"/>
      <c r="F90" s="2"/>
      <c r="G90" s="2"/>
      <c r="H90" s="2"/>
      <c r="I90" s="2"/>
      <c r="J90" s="2"/>
      <c r="K90" s="2"/>
      <c r="L90" s="2"/>
    </row>
    <row r="91" spans="1:12" ht="13.5">
      <c r="A91" s="2"/>
      <c r="B91" s="2"/>
      <c r="C91" s="2"/>
      <c r="D91" s="32"/>
      <c r="E91" s="2"/>
      <c r="F91" s="2"/>
      <c r="G91" s="2"/>
      <c r="H91" s="2"/>
      <c r="I91" s="2"/>
      <c r="J91" s="2"/>
      <c r="K91" s="2"/>
      <c r="L91" s="2"/>
    </row>
    <row r="92" spans="1:12" ht="13.5">
      <c r="A92" s="2"/>
      <c r="B92" s="2"/>
      <c r="C92" s="2"/>
      <c r="D92" s="32"/>
      <c r="E92" s="2"/>
      <c r="F92" s="2"/>
      <c r="G92" s="2"/>
      <c r="H92" s="2"/>
      <c r="I92" s="2"/>
      <c r="J92" s="2"/>
      <c r="K92" s="2"/>
      <c r="L92" s="2"/>
    </row>
    <row r="93" spans="1:12" ht="13.5">
      <c r="A93" s="2"/>
      <c r="B93" s="2"/>
      <c r="C93" s="2"/>
      <c r="D93" s="32"/>
      <c r="E93" s="2"/>
      <c r="F93" s="2"/>
      <c r="G93" s="2"/>
      <c r="H93" s="2"/>
      <c r="I93" s="2"/>
      <c r="J93" s="2"/>
      <c r="K93" s="2"/>
      <c r="L93" s="2"/>
    </row>
    <row r="94" spans="1:12" ht="13.5">
      <c r="A94" s="2"/>
      <c r="B94" s="2"/>
      <c r="C94" s="2"/>
      <c r="D94" s="32"/>
      <c r="E94" s="2"/>
      <c r="F94" s="2"/>
      <c r="G94" s="2"/>
      <c r="H94" s="2"/>
      <c r="I94" s="2"/>
      <c r="J94" s="2"/>
      <c r="K94" s="2"/>
      <c r="L94" s="2"/>
    </row>
    <row r="95" spans="1:12" ht="13.5">
      <c r="A95" s="2"/>
      <c r="B95" s="2"/>
      <c r="C95" s="2"/>
      <c r="D95" s="32"/>
      <c r="E95" s="2"/>
      <c r="F95" s="2"/>
      <c r="G95" s="2"/>
      <c r="H95" s="2"/>
      <c r="I95" s="2"/>
      <c r="J95" s="2"/>
      <c r="K95" s="2"/>
      <c r="L95" s="2"/>
    </row>
    <row r="96" spans="1:12" ht="13.5">
      <c r="A96" s="2"/>
      <c r="B96" s="2"/>
      <c r="C96" s="2"/>
      <c r="D96" s="32"/>
      <c r="E96" s="2"/>
      <c r="F96" s="2"/>
      <c r="G96" s="2"/>
      <c r="H96" s="2"/>
      <c r="I96" s="2"/>
      <c r="J96" s="2"/>
      <c r="K96" s="2"/>
      <c r="L96" s="2"/>
    </row>
    <row r="97" spans="1:12" ht="13.5">
      <c r="A97" s="2"/>
      <c r="B97" s="2"/>
      <c r="C97" s="2"/>
      <c r="D97" s="32"/>
      <c r="E97" s="2"/>
      <c r="F97" s="2"/>
      <c r="G97" s="2"/>
      <c r="H97" s="2"/>
      <c r="I97" s="2"/>
      <c r="J97" s="2"/>
      <c r="K97" s="2"/>
      <c r="L97" s="2"/>
    </row>
    <row r="98" spans="1:5" ht="13.5">
      <c r="A98" s="2"/>
      <c r="B98" s="2"/>
      <c r="C98" s="2"/>
      <c r="D98" s="32"/>
      <c r="E98" s="2"/>
    </row>
    <row r="99" spans="1:5" ht="13.5">
      <c r="A99" s="2"/>
      <c r="B99" s="2"/>
      <c r="C99" s="2"/>
      <c r="D99" s="32"/>
      <c r="E99" s="2"/>
    </row>
    <row r="100" ht="13.5">
      <c r="A100" s="2"/>
    </row>
  </sheetData>
  <sheetProtection/>
  <mergeCells count="3">
    <mergeCell ref="A3:E3"/>
    <mergeCell ref="A4:E4"/>
    <mergeCell ref="A1:I1"/>
  </mergeCells>
  <printOptions/>
  <pageMargins left="0.75" right="0.75" top="0.3" bottom="0.23" header="0.23" footer="0.16"/>
  <pageSetup fitToHeight="1" fitToWidth="1" horizontalDpi="600" verticalDpi="600" orientation="portrait" scale="56"/>
</worksheet>
</file>

<file path=xl/worksheets/sheet8.xml><?xml version="1.0" encoding="utf-8"?>
<worksheet xmlns="http://schemas.openxmlformats.org/spreadsheetml/2006/main" xmlns:r="http://schemas.openxmlformats.org/officeDocument/2006/relationships">
  <dimension ref="B1:O76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11.421875" style="103" customWidth="1"/>
    <col min="2" max="2" width="4.421875" style="103" customWidth="1"/>
    <col min="3" max="3" width="72.28125" style="103" bestFit="1" customWidth="1"/>
    <col min="4" max="4" width="9.140625" style="115" customWidth="1"/>
    <col min="5" max="5" width="11.421875" style="103" bestFit="1" customWidth="1"/>
    <col min="6" max="6" width="11.421875" style="104" bestFit="1" customWidth="1"/>
    <col min="7" max="7" width="11.421875" style="103" customWidth="1"/>
    <col min="8" max="9" width="10.00390625" style="103" bestFit="1" customWidth="1"/>
    <col min="10" max="11" width="11.421875" style="103" customWidth="1"/>
    <col min="12" max="12" width="53.8515625" style="103" bestFit="1" customWidth="1"/>
    <col min="13" max="13" width="7.8515625" style="103" customWidth="1"/>
    <col min="14" max="15" width="11.00390625" style="103" bestFit="1" customWidth="1"/>
    <col min="16" max="16384" width="11.421875" style="103" customWidth="1"/>
  </cols>
  <sheetData>
    <row r="1" ht="11.25">
      <c r="D1" s="103"/>
    </row>
    <row r="2" spans="3:12" ht="11.25">
      <c r="C2" s="332" t="s">
        <v>183</v>
      </c>
      <c r="D2" s="332"/>
      <c r="E2" s="332"/>
      <c r="F2" s="332"/>
      <c r="G2" s="332"/>
      <c r="H2" s="332"/>
      <c r="I2" s="332"/>
      <c r="J2" s="332"/>
      <c r="K2" s="332"/>
      <c r="L2" s="332"/>
    </row>
    <row r="3" spans="3:12" ht="11.25">
      <c r="C3" s="131"/>
      <c r="D3" s="131"/>
      <c r="E3" s="131"/>
      <c r="F3" s="94"/>
      <c r="G3" s="132"/>
      <c r="H3" s="131"/>
      <c r="I3" s="131"/>
      <c r="J3" s="131"/>
      <c r="K3" s="131"/>
      <c r="L3" s="131"/>
    </row>
    <row r="4" spans="3:12" ht="11.25">
      <c r="C4" s="332" t="s">
        <v>178</v>
      </c>
      <c r="D4" s="332"/>
      <c r="E4" s="332"/>
      <c r="F4" s="332"/>
      <c r="G4" s="332"/>
      <c r="H4" s="332"/>
      <c r="I4" s="131"/>
      <c r="J4" s="131"/>
      <c r="K4" s="131"/>
      <c r="L4" s="131"/>
    </row>
    <row r="5" spans="3:12" ht="11.25">
      <c r="C5" s="333" t="s">
        <v>177</v>
      </c>
      <c r="D5" s="333"/>
      <c r="E5" s="333"/>
      <c r="F5" s="333"/>
      <c r="G5" s="333"/>
      <c r="H5" s="333"/>
      <c r="I5" s="134"/>
      <c r="J5" s="134"/>
      <c r="K5" s="134"/>
      <c r="L5" s="134"/>
    </row>
    <row r="6" spans="3:12" ht="11.25">
      <c r="C6" s="133"/>
      <c r="D6" s="133"/>
      <c r="E6" s="133"/>
      <c r="F6" s="133"/>
      <c r="G6" s="133"/>
      <c r="H6" s="133"/>
      <c r="I6" s="134"/>
      <c r="J6" s="134"/>
      <c r="K6" s="134"/>
      <c r="L6" s="134"/>
    </row>
    <row r="7" spans="3:12" ht="11.25">
      <c r="C7" s="133"/>
      <c r="D7" s="133"/>
      <c r="E7" s="133"/>
      <c r="F7" s="133"/>
      <c r="G7" s="133"/>
      <c r="H7" s="133"/>
      <c r="I7" s="134"/>
      <c r="J7" s="134"/>
      <c r="K7" s="134"/>
      <c r="L7" s="134"/>
    </row>
    <row r="8" spans="3:12" ht="12" thickBot="1">
      <c r="C8" s="133"/>
      <c r="D8" s="133"/>
      <c r="E8" s="133"/>
      <c r="F8" s="133"/>
      <c r="G8" s="133"/>
      <c r="H8" s="133"/>
      <c r="I8" s="134"/>
      <c r="J8" s="134"/>
      <c r="K8" s="134"/>
      <c r="L8" s="134"/>
    </row>
    <row r="9" spans="2:15" ht="22.5">
      <c r="B9" s="101" t="s">
        <v>247</v>
      </c>
      <c r="C9" s="101"/>
      <c r="D9" s="112" t="s">
        <v>254</v>
      </c>
      <c r="E9" s="101" t="s">
        <v>255</v>
      </c>
      <c r="F9" s="102" t="s">
        <v>256</v>
      </c>
      <c r="H9" s="103">
        <v>2011</v>
      </c>
      <c r="I9" s="103">
        <v>2011</v>
      </c>
      <c r="K9" s="135"/>
      <c r="L9" s="136"/>
      <c r="M9" s="137" t="s">
        <v>34</v>
      </c>
      <c r="N9" s="138" t="s">
        <v>35</v>
      </c>
      <c r="O9" s="139" t="s">
        <v>35</v>
      </c>
    </row>
    <row r="10" spans="2:15" ht="11.25">
      <c r="B10" s="117" t="s">
        <v>185</v>
      </c>
      <c r="C10" s="118" t="s">
        <v>186</v>
      </c>
      <c r="D10" s="113" t="s">
        <v>257</v>
      </c>
      <c r="E10" s="119">
        <v>91906515.27</v>
      </c>
      <c r="F10" s="120">
        <v>89348373.77</v>
      </c>
      <c r="H10" s="129">
        <f>+SUM(H11:H16)</f>
        <v>91906515</v>
      </c>
      <c r="I10" s="129">
        <f>+SUM(I11:I16)</f>
        <v>89348373</v>
      </c>
      <c r="K10" s="140"/>
      <c r="L10" s="141"/>
      <c r="M10" s="141" t="s">
        <v>36</v>
      </c>
      <c r="N10" s="142">
        <v>2011</v>
      </c>
      <c r="O10" s="143">
        <v>2010</v>
      </c>
    </row>
    <row r="11" spans="2:15" ht="11.25">
      <c r="B11" s="105" t="s">
        <v>187</v>
      </c>
      <c r="C11" s="106" t="s">
        <v>61</v>
      </c>
      <c r="D11" s="114"/>
      <c r="E11" s="157">
        <f>-+'[1]Pérdidas y ganancias'!$J$8</f>
        <v>62913369</v>
      </c>
      <c r="F11" s="107">
        <v>50943099.47</v>
      </c>
      <c r="H11" s="157">
        <f>-+'[1]Pérdidas y ganancias'!$J$8</f>
        <v>62913369</v>
      </c>
      <c r="I11" s="104">
        <v>50943099</v>
      </c>
      <c r="K11" s="144"/>
      <c r="L11" s="145"/>
      <c r="M11" s="146"/>
      <c r="N11" s="147"/>
      <c r="O11" s="148"/>
    </row>
    <row r="12" spans="2:15" ht="11.25">
      <c r="B12" s="105" t="s">
        <v>188</v>
      </c>
      <c r="C12" s="106" t="s">
        <v>189</v>
      </c>
      <c r="D12" s="114"/>
      <c r="E12" s="110">
        <v>32550</v>
      </c>
      <c r="F12" s="107">
        <v>2895531.39</v>
      </c>
      <c r="H12" s="104">
        <v>32550</v>
      </c>
      <c r="I12" s="104">
        <v>2895531</v>
      </c>
      <c r="K12" s="149"/>
      <c r="L12" s="150" t="s">
        <v>60</v>
      </c>
      <c r="M12" s="151"/>
      <c r="N12" s="152"/>
      <c r="O12" s="153"/>
    </row>
    <row r="13" spans="2:15" ht="11.25">
      <c r="B13" s="105" t="s">
        <v>190</v>
      </c>
      <c r="C13" s="106" t="s">
        <v>191</v>
      </c>
      <c r="D13" s="114"/>
      <c r="E13" s="111">
        <v>0</v>
      </c>
      <c r="F13" s="109">
        <v>0</v>
      </c>
      <c r="H13" s="173">
        <v>0</v>
      </c>
      <c r="I13" s="173">
        <v>0</v>
      </c>
      <c r="K13" s="144"/>
      <c r="L13" s="150" t="s">
        <v>272</v>
      </c>
      <c r="M13" s="151" t="s">
        <v>180</v>
      </c>
      <c r="N13" s="154">
        <f>+SUM(N14:N16)</f>
        <v>91906515</v>
      </c>
      <c r="O13" s="155">
        <f>+SUM(O14:O16)</f>
        <v>89348373</v>
      </c>
    </row>
    <row r="14" spans="2:15" ht="11.25">
      <c r="B14" s="105" t="s">
        <v>192</v>
      </c>
      <c r="C14" s="106" t="s">
        <v>193</v>
      </c>
      <c r="D14" s="114"/>
      <c r="E14" s="111">
        <v>0</v>
      </c>
      <c r="F14" s="107">
        <v>16122.95</v>
      </c>
      <c r="H14" s="173">
        <v>0</v>
      </c>
      <c r="I14" s="104">
        <v>16123</v>
      </c>
      <c r="K14" s="144"/>
      <c r="L14" s="156" t="s">
        <v>61</v>
      </c>
      <c r="M14" s="151"/>
      <c r="N14" s="157">
        <f>-+'[1]Pérdidas y ganancias'!$J$8</f>
        <v>62913369</v>
      </c>
      <c r="O14" s="158">
        <f>-+'[1]Pérdidas y ganancias'!$L$8</f>
        <v>50943099</v>
      </c>
    </row>
    <row r="15" spans="2:15" ht="11.25">
      <c r="B15" s="105" t="s">
        <v>194</v>
      </c>
      <c r="C15" s="106" t="s">
        <v>195</v>
      </c>
      <c r="D15" s="114"/>
      <c r="E15" s="110">
        <v>28960595.51</v>
      </c>
      <c r="F15" s="107">
        <v>35446667.49</v>
      </c>
      <c r="H15" s="104">
        <v>28960596</v>
      </c>
      <c r="I15" s="104">
        <v>35446668</v>
      </c>
      <c r="K15" s="144"/>
      <c r="L15" s="156" t="s">
        <v>62</v>
      </c>
      <c r="M15" s="151"/>
      <c r="N15" s="159">
        <f>-+'[1]Pérdidas y ganancias'!$J$9</f>
        <v>32550</v>
      </c>
      <c r="O15" s="160">
        <f>-+'[1]Pérdidas y ganancias'!$L$9</f>
        <v>2958607</v>
      </c>
    </row>
    <row r="16" spans="2:15" ht="11.25">
      <c r="B16" s="105" t="s">
        <v>196</v>
      </c>
      <c r="C16" s="106" t="s">
        <v>197</v>
      </c>
      <c r="D16" s="114"/>
      <c r="E16" s="111">
        <v>0</v>
      </c>
      <c r="F16" s="107">
        <v>46952.47</v>
      </c>
      <c r="H16" s="104"/>
      <c r="I16" s="104">
        <v>46952</v>
      </c>
      <c r="K16" s="144"/>
      <c r="L16" s="161" t="s">
        <v>121</v>
      </c>
      <c r="M16" s="151"/>
      <c r="N16" s="159">
        <f>-+'[1]Pérdidas y ganancias'!$J$21</f>
        <v>28960596</v>
      </c>
      <c r="O16" s="160">
        <f>-+'[1]Pérdidas y ganancias'!$L$21</f>
        <v>35446667</v>
      </c>
    </row>
    <row r="17" spans="2:15" ht="11.25">
      <c r="B17" s="105" t="s">
        <v>198</v>
      </c>
      <c r="C17" s="106" t="s">
        <v>199</v>
      </c>
      <c r="D17" s="114"/>
      <c r="E17" s="111">
        <v>0</v>
      </c>
      <c r="F17" s="109">
        <v>0</v>
      </c>
      <c r="H17" s="173">
        <v>0</v>
      </c>
      <c r="I17" s="173">
        <v>0</v>
      </c>
      <c r="K17" s="144"/>
      <c r="L17" s="156" t="s">
        <v>269</v>
      </c>
      <c r="M17" s="151"/>
      <c r="N17" s="162">
        <v>0</v>
      </c>
      <c r="O17" s="155">
        <v>-521482.92</v>
      </c>
    </row>
    <row r="18" spans="2:15" ht="11.25">
      <c r="B18" s="105" t="s">
        <v>200</v>
      </c>
      <c r="C18" s="106" t="s">
        <v>201</v>
      </c>
      <c r="D18" s="114"/>
      <c r="E18" s="111">
        <v>0</v>
      </c>
      <c r="F18" s="109">
        <v>0</v>
      </c>
      <c r="H18" s="173">
        <v>0</v>
      </c>
      <c r="I18" s="173">
        <v>0</v>
      </c>
      <c r="K18" s="144"/>
      <c r="L18" s="161"/>
      <c r="M18" s="151"/>
      <c r="N18" s="159"/>
      <c r="O18" s="160"/>
    </row>
    <row r="19" spans="2:15" ht="11.25">
      <c r="B19" s="117" t="s">
        <v>202</v>
      </c>
      <c r="C19" s="118" t="s">
        <v>203</v>
      </c>
      <c r="D19" s="121"/>
      <c r="E19" s="170">
        <v>-959050.06</v>
      </c>
      <c r="F19" s="120">
        <v>-521482.92</v>
      </c>
      <c r="H19" s="172">
        <v>0</v>
      </c>
      <c r="I19" s="129">
        <v>-521483</v>
      </c>
      <c r="K19" s="144"/>
      <c r="L19" s="150" t="s">
        <v>116</v>
      </c>
      <c r="M19" s="151"/>
      <c r="N19" s="154">
        <f>-+'[1]Pérdidas y ganancias'!$J$13</f>
        <v>134681</v>
      </c>
      <c r="O19" s="155">
        <f>-+'[1]Pérdidas y ganancias'!$L$13</f>
        <v>76111</v>
      </c>
    </row>
    <row r="20" spans="2:15" ht="11.25">
      <c r="B20" s="105" t="s">
        <v>187</v>
      </c>
      <c r="C20" s="106" t="s">
        <v>204</v>
      </c>
      <c r="D20" s="114"/>
      <c r="E20" s="110">
        <v>-959050.06</v>
      </c>
      <c r="F20" s="107">
        <v>-521482.92</v>
      </c>
      <c r="H20" s="104">
        <v>-959050</v>
      </c>
      <c r="I20" s="104">
        <v>-521483</v>
      </c>
      <c r="K20" s="144"/>
      <c r="L20" s="150" t="s">
        <v>63</v>
      </c>
      <c r="M20" s="151" t="s">
        <v>181</v>
      </c>
      <c r="N20" s="154">
        <f>+SUM(N21:N22)</f>
        <v>-2142457</v>
      </c>
      <c r="O20" s="155">
        <f>+SUM(O21:O22)</f>
        <v>-1906582</v>
      </c>
    </row>
    <row r="21" spans="2:15" ht="11.25">
      <c r="B21" s="105" t="s">
        <v>188</v>
      </c>
      <c r="C21" s="106" t="s">
        <v>205</v>
      </c>
      <c r="D21" s="114"/>
      <c r="E21" s="111">
        <v>0</v>
      </c>
      <c r="F21" s="109">
        <v>0</v>
      </c>
      <c r="H21" s="173">
        <v>0</v>
      </c>
      <c r="I21" s="173">
        <v>0</v>
      </c>
      <c r="K21" s="144"/>
      <c r="L21" s="156" t="s">
        <v>117</v>
      </c>
      <c r="M21" s="151"/>
      <c r="N21" s="159">
        <f>-+'[1]Pérdidas y ganancias'!$J$16</f>
        <v>-2099111</v>
      </c>
      <c r="O21" s="160">
        <f>-+'[1]Pérdidas y ganancias'!$L$16</f>
        <v>-1868845</v>
      </c>
    </row>
    <row r="22" spans="2:15" ht="11.25">
      <c r="B22" s="105" t="s">
        <v>190</v>
      </c>
      <c r="C22" s="106" t="s">
        <v>206</v>
      </c>
      <c r="D22" s="114"/>
      <c r="E22" s="111">
        <v>0</v>
      </c>
      <c r="F22" s="109">
        <v>0</v>
      </c>
      <c r="H22" s="173">
        <v>0</v>
      </c>
      <c r="I22" s="173">
        <v>0</v>
      </c>
      <c r="K22" s="149"/>
      <c r="L22" s="156" t="s">
        <v>118</v>
      </c>
      <c r="M22" s="151"/>
      <c r="N22" s="159">
        <f>-+'[1]Pérdidas y ganancias'!$J$18</f>
        <v>-43346</v>
      </c>
      <c r="O22" s="160">
        <f>-+'[1]Pérdidas y ganancias'!$L$18</f>
        <v>-37737</v>
      </c>
    </row>
    <row r="23" spans="2:15" ht="11.25">
      <c r="B23" s="117" t="s">
        <v>207</v>
      </c>
      <c r="C23" s="118" t="s">
        <v>208</v>
      </c>
      <c r="D23" s="121"/>
      <c r="E23" s="122">
        <v>0</v>
      </c>
      <c r="F23" s="123">
        <v>0</v>
      </c>
      <c r="H23" s="173">
        <v>0</v>
      </c>
      <c r="I23" s="173">
        <v>0</v>
      </c>
      <c r="K23" s="149"/>
      <c r="L23" s="150" t="s">
        <v>119</v>
      </c>
      <c r="M23" s="151"/>
      <c r="N23" s="154">
        <f>+SUM(N24:N25)</f>
        <v>76185</v>
      </c>
      <c r="O23" s="155">
        <f>+SUM(O24:O25)</f>
        <v>78025</v>
      </c>
    </row>
    <row r="24" spans="2:15" ht="11.25">
      <c r="B24" s="117" t="s">
        <v>209</v>
      </c>
      <c r="C24" s="118" t="s">
        <v>210</v>
      </c>
      <c r="D24" s="121"/>
      <c r="E24" s="119">
        <v>134680.98</v>
      </c>
      <c r="F24" s="120">
        <v>76111.26</v>
      </c>
      <c r="H24" s="129">
        <v>134681</v>
      </c>
      <c r="I24" s="129">
        <v>76111</v>
      </c>
      <c r="K24" s="144"/>
      <c r="L24" s="161" t="s">
        <v>120</v>
      </c>
      <c r="M24" s="151"/>
      <c r="N24" s="159">
        <f>-+'[1]Pérdidas y ganancias'!$J$20</f>
        <v>76185</v>
      </c>
      <c r="O24" s="160">
        <f>-+'[1]Pérdidas y ganancias'!$L$20</f>
        <v>78025</v>
      </c>
    </row>
    <row r="25" spans="2:15" ht="11.25">
      <c r="B25" s="117" t="s">
        <v>211</v>
      </c>
      <c r="C25" s="118" t="s">
        <v>63</v>
      </c>
      <c r="D25" s="114" t="s">
        <v>258</v>
      </c>
      <c r="E25" s="119">
        <v>-2142456.75</v>
      </c>
      <c r="F25" s="120">
        <v>-1906582.06</v>
      </c>
      <c r="H25" s="129">
        <f>+SUM(H26:H29)</f>
        <v>-2142457</v>
      </c>
      <c r="I25" s="129">
        <f>+SUM(I26:I29)</f>
        <v>-1906582</v>
      </c>
      <c r="K25" s="144"/>
      <c r="L25" s="161"/>
      <c r="M25" s="151"/>
      <c r="N25" s="159"/>
      <c r="O25" s="160"/>
    </row>
    <row r="26" spans="2:15" ht="11.25">
      <c r="B26" s="105" t="s">
        <v>187</v>
      </c>
      <c r="C26" s="106" t="s">
        <v>212</v>
      </c>
      <c r="D26" s="114"/>
      <c r="E26" s="110">
        <v>-2099110.7</v>
      </c>
      <c r="F26" s="107">
        <v>-1868844.77</v>
      </c>
      <c r="H26" s="104">
        <v>-2099111</v>
      </c>
      <c r="I26" s="104">
        <v>-1868845</v>
      </c>
      <c r="K26" s="144"/>
      <c r="L26" s="150" t="s">
        <v>64</v>
      </c>
      <c r="M26" s="151"/>
      <c r="N26" s="154">
        <f>+SUM(N27:N28)</f>
        <v>-36216690</v>
      </c>
      <c r="O26" s="155">
        <f>+SUM(O27:O28)</f>
        <v>-36369723</v>
      </c>
    </row>
    <row r="27" spans="2:15" ht="11.25">
      <c r="B27" s="105" t="s">
        <v>188</v>
      </c>
      <c r="C27" s="106" t="s">
        <v>117</v>
      </c>
      <c r="D27" s="114"/>
      <c r="E27" s="111">
        <v>0</v>
      </c>
      <c r="F27" s="109">
        <v>0</v>
      </c>
      <c r="H27" s="173">
        <v>0</v>
      </c>
      <c r="I27" s="173">
        <v>0</v>
      </c>
      <c r="K27" s="144"/>
      <c r="L27" s="156" t="s">
        <v>122</v>
      </c>
      <c r="M27" s="151"/>
      <c r="N27" s="159">
        <f>-+'[1]Pérdidas y ganancias'!$J$23</f>
        <v>-28476377</v>
      </c>
      <c r="O27" s="160">
        <f>-+'[1]Pérdidas y ganancias'!$L$23</f>
        <v>-28513397</v>
      </c>
    </row>
    <row r="28" spans="2:15" ht="11.25">
      <c r="B28" s="105" t="s">
        <v>190</v>
      </c>
      <c r="C28" s="106" t="s">
        <v>213</v>
      </c>
      <c r="D28" s="114"/>
      <c r="E28" s="111">
        <v>0</v>
      </c>
      <c r="F28" s="109">
        <v>0</v>
      </c>
      <c r="H28" s="173">
        <v>0</v>
      </c>
      <c r="I28" s="173">
        <v>0</v>
      </c>
      <c r="K28" s="144"/>
      <c r="L28" s="156" t="s">
        <v>65</v>
      </c>
      <c r="M28" s="151" t="s">
        <v>182</v>
      </c>
      <c r="N28" s="159">
        <f>-+'[1]Pérdidas y ganancias'!$J$24</f>
        <v>-7740313</v>
      </c>
      <c r="O28" s="160">
        <f>-+'[1]Pérdidas y ganancias'!$L$24</f>
        <v>-7856326</v>
      </c>
    </row>
    <row r="29" spans="2:15" ht="11.25">
      <c r="B29" s="105" t="s">
        <v>192</v>
      </c>
      <c r="C29" s="106" t="s">
        <v>214</v>
      </c>
      <c r="D29" s="114"/>
      <c r="E29" s="110">
        <v>-43346.05</v>
      </c>
      <c r="F29" s="107">
        <v>-37737.29</v>
      </c>
      <c r="H29" s="104">
        <v>-43346</v>
      </c>
      <c r="I29" s="104">
        <v>-37737</v>
      </c>
      <c r="K29" s="149"/>
      <c r="L29" s="150" t="s">
        <v>123</v>
      </c>
      <c r="M29" s="151"/>
      <c r="N29" s="154">
        <f>+SUM(N30:N33)</f>
        <v>-53414087</v>
      </c>
      <c r="O29" s="155">
        <f>+SUM(O30:O32)</f>
        <v>-49980175</v>
      </c>
    </row>
    <row r="30" spans="2:15" ht="11.25">
      <c r="B30" s="117" t="s">
        <v>215</v>
      </c>
      <c r="C30" s="118" t="s">
        <v>216</v>
      </c>
      <c r="D30" s="121"/>
      <c r="E30" s="119">
        <v>76185.07</v>
      </c>
      <c r="F30" s="120">
        <v>78025.24</v>
      </c>
      <c r="H30" s="129">
        <f>+SUM(H31:H33)</f>
        <v>76185</v>
      </c>
      <c r="I30" s="129">
        <f>+SUM(I31:I33)</f>
        <v>78025</v>
      </c>
      <c r="K30" s="149"/>
      <c r="L30" s="156" t="s">
        <v>67</v>
      </c>
      <c r="M30" s="151"/>
      <c r="N30" s="159">
        <f>-+'[1]Pérdidas y ganancias'!$J$27+1</f>
        <v>-51962957</v>
      </c>
      <c r="O30" s="160">
        <f>-+'[1]Pérdidas y ganancias'!$L$27</f>
        <v>-49878028</v>
      </c>
    </row>
    <row r="31" spans="2:15" ht="11.25">
      <c r="B31" s="105" t="s">
        <v>187</v>
      </c>
      <c r="C31" s="106" t="s">
        <v>217</v>
      </c>
      <c r="D31" s="114"/>
      <c r="E31" s="110">
        <v>14000</v>
      </c>
      <c r="F31" s="107">
        <v>78025.24</v>
      </c>
      <c r="H31" s="104">
        <v>14000</v>
      </c>
      <c r="I31" s="104">
        <v>78025</v>
      </c>
      <c r="K31" s="149"/>
      <c r="L31" s="156" t="s">
        <v>68</v>
      </c>
      <c r="M31" s="151"/>
      <c r="N31" s="159">
        <f>-+'[1]Pérdidas y ganancias'!$J$28</f>
        <v>-111043</v>
      </c>
      <c r="O31" s="160">
        <f>-+'[1]Pérdidas y ganancias'!$L$28</f>
        <v>-9221</v>
      </c>
    </row>
    <row r="32" spans="2:15" ht="11.25">
      <c r="B32" s="105" t="s">
        <v>188</v>
      </c>
      <c r="C32" s="106" t="s">
        <v>218</v>
      </c>
      <c r="D32" s="114"/>
      <c r="E32" s="111">
        <v>0</v>
      </c>
      <c r="F32" s="109">
        <v>0</v>
      </c>
      <c r="H32" s="173">
        <v>0</v>
      </c>
      <c r="I32" s="173">
        <v>0</v>
      </c>
      <c r="K32" s="144"/>
      <c r="L32" s="156" t="s">
        <v>124</v>
      </c>
      <c r="M32" s="151"/>
      <c r="N32" s="159">
        <f>-+'[1]Pérdidas y ganancias'!$J$29</f>
        <v>-1328830</v>
      </c>
      <c r="O32" s="160">
        <f>-+'[1]Pérdidas y ganancias'!$L$29</f>
        <v>-92926</v>
      </c>
    </row>
    <row r="33" spans="2:15" ht="11.25">
      <c r="B33" s="105" t="s">
        <v>190</v>
      </c>
      <c r="C33" s="106" t="s">
        <v>120</v>
      </c>
      <c r="D33" s="114"/>
      <c r="E33" s="110">
        <v>62185.07</v>
      </c>
      <c r="F33" s="109">
        <v>0</v>
      </c>
      <c r="H33" s="104">
        <v>62185</v>
      </c>
      <c r="I33" s="173">
        <v>0</v>
      </c>
      <c r="K33" s="144"/>
      <c r="L33" s="156" t="s">
        <v>69</v>
      </c>
      <c r="M33" s="151"/>
      <c r="N33" s="159">
        <f>-+'[1]Pérdidas y ganancias'!$J$30</f>
        <v>-11257</v>
      </c>
      <c r="O33" s="163">
        <f>+'[1]Pérdidas y ganancias'!$L$30</f>
        <v>0</v>
      </c>
    </row>
    <row r="34" spans="2:15" ht="11.25">
      <c r="B34" s="117" t="s">
        <v>219</v>
      </c>
      <c r="C34" s="118" t="s">
        <v>64</v>
      </c>
      <c r="D34" s="121"/>
      <c r="E34" s="119">
        <v>-36216690.46</v>
      </c>
      <c r="F34" s="120">
        <v>-36369722.97</v>
      </c>
      <c r="H34" s="129">
        <f>+SUM(H35:H36)</f>
        <v>-36216690</v>
      </c>
      <c r="I34" s="129">
        <f>+SUM(I35:I36)</f>
        <v>-36369723</v>
      </c>
      <c r="K34" s="144"/>
      <c r="L34" s="150" t="s">
        <v>125</v>
      </c>
      <c r="M34" s="151"/>
      <c r="N34" s="154">
        <f>-+'[1]Pérdidas y ganancias'!$J$32</f>
        <v>-10922706</v>
      </c>
      <c r="O34" s="155">
        <f>-+'[1]Pérdidas y ganancias'!$L$32</f>
        <v>-10797793</v>
      </c>
    </row>
    <row r="35" spans="2:15" ht="11.25">
      <c r="B35" s="105" t="s">
        <v>187</v>
      </c>
      <c r="C35" s="106" t="s">
        <v>122</v>
      </c>
      <c r="D35" s="114"/>
      <c r="E35" s="110">
        <v>-28476377.21</v>
      </c>
      <c r="F35" s="107">
        <v>-28513396.81</v>
      </c>
      <c r="H35" s="104">
        <v>-28476377</v>
      </c>
      <c r="I35" s="104">
        <v>-28513397</v>
      </c>
      <c r="K35" s="144"/>
      <c r="L35" s="150" t="s">
        <v>126</v>
      </c>
      <c r="M35" s="151"/>
      <c r="N35" s="154">
        <f>-+'[1]Pérdidas y ganancias'!$J$34</f>
        <v>9790946</v>
      </c>
      <c r="O35" s="155">
        <f>-+'[1]Pérdidas y ganancias'!$L$34</f>
        <v>9928604</v>
      </c>
    </row>
    <row r="36" spans="2:15" ht="11.25">
      <c r="B36" s="105" t="s">
        <v>188</v>
      </c>
      <c r="C36" s="106" t="s">
        <v>65</v>
      </c>
      <c r="D36" s="114" t="s">
        <v>259</v>
      </c>
      <c r="E36" s="110">
        <v>-7740313.25</v>
      </c>
      <c r="F36" s="107">
        <v>-7856326.16</v>
      </c>
      <c r="H36" s="104">
        <v>-7740313</v>
      </c>
      <c r="I36" s="104">
        <v>-7856326</v>
      </c>
      <c r="K36" s="144"/>
      <c r="L36" s="150" t="s">
        <v>127</v>
      </c>
      <c r="M36" s="151"/>
      <c r="N36" s="154">
        <f>+SUM(N37:N37)</f>
        <v>101999</v>
      </c>
      <c r="O36" s="155">
        <f>+SUM(O37:O37)</f>
        <v>-291327</v>
      </c>
    </row>
    <row r="37" spans="2:15" ht="11.25">
      <c r="B37" s="105" t="s">
        <v>190</v>
      </c>
      <c r="C37" s="106" t="s">
        <v>66</v>
      </c>
      <c r="D37" s="114"/>
      <c r="E37" s="111">
        <v>0</v>
      </c>
      <c r="F37" s="109">
        <v>0</v>
      </c>
      <c r="H37" s="173">
        <v>0</v>
      </c>
      <c r="I37" s="173">
        <v>0</v>
      </c>
      <c r="K37" s="144"/>
      <c r="L37" s="156" t="s">
        <v>128</v>
      </c>
      <c r="M37" s="151"/>
      <c r="N37" s="159">
        <f>-+'[1]Pérdidas y ganancias'!$J$38</f>
        <v>101999</v>
      </c>
      <c r="O37" s="160">
        <f>-+'[1]Pérdidas y ganancias'!$L$38</f>
        <v>-291327</v>
      </c>
    </row>
    <row r="38" spans="2:15" ht="11.25">
      <c r="B38" s="117" t="s">
        <v>220</v>
      </c>
      <c r="C38" s="118" t="s">
        <v>123</v>
      </c>
      <c r="D38" s="121"/>
      <c r="E38" s="152">
        <v>-52455038.78000001</v>
      </c>
      <c r="F38" s="120">
        <v>-49980175.1</v>
      </c>
      <c r="H38" s="129">
        <f>+SUM(H39:H42)</f>
        <v>-53414087</v>
      </c>
      <c r="I38" s="129">
        <f>+SUM(I39:I41)</f>
        <v>-49980175</v>
      </c>
      <c r="K38" s="144"/>
      <c r="L38" s="164" t="s">
        <v>173</v>
      </c>
      <c r="M38" s="165"/>
      <c r="N38" s="154">
        <f>+N39</f>
        <v>-128938</v>
      </c>
      <c r="O38" s="166">
        <f>O39</f>
        <v>-14397</v>
      </c>
    </row>
    <row r="39" spans="2:15" ht="11.25">
      <c r="B39" s="105" t="s">
        <v>187</v>
      </c>
      <c r="C39" s="106" t="s">
        <v>67</v>
      </c>
      <c r="D39" s="114"/>
      <c r="E39" s="147">
        <v>-51962957.410000004</v>
      </c>
      <c r="F39" s="107">
        <v>-49878027.65</v>
      </c>
      <c r="H39" s="104">
        <v>-51962957</v>
      </c>
      <c r="I39" s="104">
        <v>-49878028</v>
      </c>
      <c r="K39" s="144"/>
      <c r="L39" s="161" t="s">
        <v>174</v>
      </c>
      <c r="M39" s="151"/>
      <c r="N39" s="159">
        <f>-+'[1]Pérdidas y ganancias'!$J$41</f>
        <v>-128938</v>
      </c>
      <c r="O39" s="160">
        <f>-+'[1]Pérdidas y ganancias'!$L$41</f>
        <v>-14397</v>
      </c>
    </row>
    <row r="40" spans="2:15" ht="11.25">
      <c r="B40" s="105" t="s">
        <v>188</v>
      </c>
      <c r="C40" s="106" t="s">
        <v>68</v>
      </c>
      <c r="D40" s="114"/>
      <c r="E40" s="147">
        <v>-111043.67</v>
      </c>
      <c r="F40" s="107">
        <v>-9218.39</v>
      </c>
      <c r="H40" s="104">
        <v>-111043</v>
      </c>
      <c r="I40" s="104">
        <v>-9218</v>
      </c>
      <c r="K40" s="144"/>
      <c r="L40" s="161"/>
      <c r="M40" s="151"/>
      <c r="N40" s="159"/>
      <c r="O40" s="160"/>
    </row>
    <row r="41" spans="2:15" ht="11.25">
      <c r="B41" s="105" t="s">
        <v>190</v>
      </c>
      <c r="C41" s="106" t="s">
        <v>221</v>
      </c>
      <c r="D41" s="114"/>
      <c r="E41" s="147">
        <v>-381037.7</v>
      </c>
      <c r="F41" s="107">
        <v>-92929.06</v>
      </c>
      <c r="H41" s="171">
        <f>-+'[1]Pérdidas y ganancias'!$J$29</f>
        <v>-1328830</v>
      </c>
      <c r="I41" s="104">
        <v>-92929</v>
      </c>
      <c r="K41" s="144"/>
      <c r="L41" s="150" t="s">
        <v>131</v>
      </c>
      <c r="M41" s="151"/>
      <c r="N41" s="167">
        <f>+N38+N36+N35+N34+N29+N26+N23+N20+N13+N17+N19</f>
        <v>-814552</v>
      </c>
      <c r="O41" s="167">
        <f>+O38+O36+O35+O34+O29+O26+O23+O20+O13+O17+O19</f>
        <v>-450366.9199999999</v>
      </c>
    </row>
    <row r="42" spans="2:9" ht="11.25">
      <c r="B42" s="105" t="s">
        <v>192</v>
      </c>
      <c r="C42" s="106" t="s">
        <v>69</v>
      </c>
      <c r="D42" s="114"/>
      <c r="E42" s="159">
        <f>-+'[1]Pérdidas y ganancias'!$J$30</f>
        <v>-11257</v>
      </c>
      <c r="F42" s="109">
        <v>0</v>
      </c>
      <c r="H42" s="171">
        <f>-+'[1]Pérdidas y ganancias'!$J$30</f>
        <v>-11257</v>
      </c>
      <c r="I42" s="173">
        <v>0</v>
      </c>
    </row>
    <row r="43" spans="2:9" ht="11.25">
      <c r="B43" s="117" t="s">
        <v>222</v>
      </c>
      <c r="C43" s="118" t="s">
        <v>125</v>
      </c>
      <c r="D43" s="121"/>
      <c r="E43" s="119">
        <v>-10922705.85</v>
      </c>
      <c r="F43" s="120">
        <v>-10797793.3</v>
      </c>
      <c r="H43" s="129">
        <v>-10922706</v>
      </c>
      <c r="I43" s="129">
        <v>-10797793</v>
      </c>
    </row>
    <row r="44" spans="2:9" ht="11.25">
      <c r="B44" s="117" t="s">
        <v>223</v>
      </c>
      <c r="C44" s="118" t="s">
        <v>224</v>
      </c>
      <c r="D44" s="121"/>
      <c r="E44" s="119">
        <v>9790945.95</v>
      </c>
      <c r="F44" s="120">
        <v>9928604.23</v>
      </c>
      <c r="H44" s="129">
        <v>9790946</v>
      </c>
      <c r="I44" s="129">
        <v>9928604</v>
      </c>
    </row>
    <row r="45" spans="2:9" ht="11.25">
      <c r="B45" s="117" t="s">
        <v>225</v>
      </c>
      <c r="C45" s="118" t="s">
        <v>226</v>
      </c>
      <c r="D45" s="121"/>
      <c r="E45" s="122">
        <v>0</v>
      </c>
      <c r="F45" s="123">
        <v>0</v>
      </c>
      <c r="H45" s="173">
        <v>0</v>
      </c>
      <c r="I45" s="173">
        <v>0</v>
      </c>
    </row>
    <row r="46" spans="2:9" ht="11.25">
      <c r="B46" s="117" t="s">
        <v>227</v>
      </c>
      <c r="C46" s="118" t="s">
        <v>228</v>
      </c>
      <c r="D46" s="121"/>
      <c r="E46" s="119">
        <v>101998.94</v>
      </c>
      <c r="F46" s="120">
        <v>-291326.88</v>
      </c>
      <c r="H46" s="129">
        <v>101999</v>
      </c>
      <c r="I46" s="129">
        <v>-291327</v>
      </c>
    </row>
    <row r="47" spans="2:9" ht="11.25">
      <c r="B47" s="105" t="s">
        <v>187</v>
      </c>
      <c r="C47" s="106" t="s">
        <v>128</v>
      </c>
      <c r="D47" s="114"/>
      <c r="E47" s="110">
        <v>101998.94</v>
      </c>
      <c r="F47" s="107">
        <v>-291326.88</v>
      </c>
      <c r="H47" s="104">
        <v>101999</v>
      </c>
      <c r="I47" s="104">
        <v>-291327</v>
      </c>
    </row>
    <row r="48" spans="2:9" ht="11.25">
      <c r="B48" s="105" t="s">
        <v>188</v>
      </c>
      <c r="C48" s="106" t="s">
        <v>129</v>
      </c>
      <c r="D48" s="114"/>
      <c r="E48" s="111">
        <v>0</v>
      </c>
      <c r="F48" s="109">
        <v>0</v>
      </c>
      <c r="H48" s="173">
        <v>0</v>
      </c>
      <c r="I48" s="173">
        <v>0</v>
      </c>
    </row>
    <row r="49" spans="2:9" ht="11.25">
      <c r="B49" s="117" t="s">
        <v>229</v>
      </c>
      <c r="C49" s="118" t="s">
        <v>173</v>
      </c>
      <c r="D49" s="121"/>
      <c r="E49" s="119">
        <v>-128937.33</v>
      </c>
      <c r="F49" s="120">
        <v>-14396.84</v>
      </c>
      <c r="H49" s="129">
        <v>-128938</v>
      </c>
      <c r="I49" s="129">
        <v>-14396</v>
      </c>
    </row>
    <row r="50" spans="2:9" ht="11.25">
      <c r="B50" s="108"/>
      <c r="C50" s="106"/>
      <c r="D50" s="114"/>
      <c r="E50" s="111">
        <v>0</v>
      </c>
      <c r="F50" s="109">
        <v>0</v>
      </c>
      <c r="H50" s="174">
        <v>0</v>
      </c>
      <c r="I50" s="174">
        <v>0</v>
      </c>
    </row>
    <row r="51" spans="2:9" ht="11.25">
      <c r="B51" s="117" t="s">
        <v>248</v>
      </c>
      <c r="C51" s="118" t="s">
        <v>230</v>
      </c>
      <c r="D51" s="121"/>
      <c r="E51" s="119">
        <v>-814553.0200000195</v>
      </c>
      <c r="F51" s="120">
        <v>-450365.57</v>
      </c>
      <c r="H51" s="129">
        <f>+H49+H46+H44+H43+H38+H34+H30+H25+H24+H19+H10</f>
        <v>-814552</v>
      </c>
      <c r="I51" s="129">
        <f>+I49+I46+I44+I43+I38+I34+I30+I25+I24+I19+I10</f>
        <v>-450366</v>
      </c>
    </row>
    <row r="52" spans="2:9" ht="11.25">
      <c r="B52" s="117" t="s">
        <v>231</v>
      </c>
      <c r="C52" s="118" t="s">
        <v>70</v>
      </c>
      <c r="D52" s="114" t="s">
        <v>260</v>
      </c>
      <c r="E52" s="119">
        <v>544266.37</v>
      </c>
      <c r="F52" s="120">
        <v>539071.34</v>
      </c>
      <c r="H52" s="129">
        <v>544266</v>
      </c>
      <c r="I52" s="129">
        <v>539071</v>
      </c>
    </row>
    <row r="53" spans="2:9" ht="11.25">
      <c r="B53" s="105" t="s">
        <v>187</v>
      </c>
      <c r="C53" s="106" t="s">
        <v>71</v>
      </c>
      <c r="D53" s="114"/>
      <c r="E53" s="111">
        <v>0</v>
      </c>
      <c r="F53" s="109">
        <v>0</v>
      </c>
      <c r="H53" s="173">
        <v>0</v>
      </c>
      <c r="I53" s="173">
        <v>0</v>
      </c>
    </row>
    <row r="54" spans="2:9" ht="11.25">
      <c r="B54" s="105"/>
      <c r="C54" s="106" t="s">
        <v>232</v>
      </c>
      <c r="D54" s="114"/>
      <c r="E54" s="111">
        <v>0</v>
      </c>
      <c r="F54" s="109">
        <v>0</v>
      </c>
      <c r="H54" s="173">
        <v>0</v>
      </c>
      <c r="I54" s="173">
        <v>0</v>
      </c>
    </row>
    <row r="55" spans="2:9" ht="11.25">
      <c r="B55" s="105"/>
      <c r="C55" s="106" t="s">
        <v>233</v>
      </c>
      <c r="D55" s="114"/>
      <c r="E55" s="111">
        <v>0</v>
      </c>
      <c r="F55" s="109">
        <v>0</v>
      </c>
      <c r="H55" s="173">
        <v>0</v>
      </c>
      <c r="I55" s="173">
        <v>0</v>
      </c>
    </row>
    <row r="56" spans="2:9" ht="11.25">
      <c r="B56" s="105" t="s">
        <v>188</v>
      </c>
      <c r="C56" s="106" t="s">
        <v>234</v>
      </c>
      <c r="D56" s="114"/>
      <c r="E56" s="110">
        <v>544266.37</v>
      </c>
      <c r="F56" s="107">
        <v>539071.34</v>
      </c>
      <c r="H56" s="104">
        <v>544266</v>
      </c>
      <c r="I56" s="104">
        <v>539071</v>
      </c>
    </row>
    <row r="57" spans="2:9" ht="11.25">
      <c r="B57" s="108"/>
      <c r="C57" s="106" t="s">
        <v>235</v>
      </c>
      <c r="D57" s="114"/>
      <c r="E57" s="111">
        <v>0</v>
      </c>
      <c r="F57" s="109">
        <v>0</v>
      </c>
      <c r="H57" s="173">
        <v>0</v>
      </c>
      <c r="I57" s="173">
        <v>0</v>
      </c>
    </row>
    <row r="58" spans="2:9" ht="11.25">
      <c r="B58" s="108"/>
      <c r="C58" s="106" t="s">
        <v>236</v>
      </c>
      <c r="D58" s="114"/>
      <c r="E58" s="110">
        <v>544266.37</v>
      </c>
      <c r="F58" s="107">
        <v>539071.34</v>
      </c>
      <c r="H58" s="104">
        <v>544266</v>
      </c>
      <c r="I58" s="104">
        <v>539071</v>
      </c>
    </row>
    <row r="59" spans="2:9" ht="11.25">
      <c r="B59" s="117" t="s">
        <v>237</v>
      </c>
      <c r="C59" s="118" t="s">
        <v>133</v>
      </c>
      <c r="D59" s="114" t="s">
        <v>260</v>
      </c>
      <c r="E59" s="119">
        <v>-246037.49</v>
      </c>
      <c r="F59" s="120">
        <v>-271102.56</v>
      </c>
      <c r="H59" s="129">
        <f>+SUM(H60:H61)</f>
        <v>-246038</v>
      </c>
      <c r="I59" s="129">
        <f>+SUM(I60:I61)</f>
        <v>-271102</v>
      </c>
    </row>
    <row r="60" spans="2:12" ht="11.25">
      <c r="B60" s="105" t="s">
        <v>187</v>
      </c>
      <c r="C60" s="106" t="s">
        <v>238</v>
      </c>
      <c r="D60" s="114"/>
      <c r="E60" s="110">
        <v>-52120.52</v>
      </c>
      <c r="F60" s="130">
        <v>-55450.17</v>
      </c>
      <c r="H60" s="104">
        <v>-52121</v>
      </c>
      <c r="I60" s="104">
        <v>-55450</v>
      </c>
      <c r="L60" s="103">
        <v>239</v>
      </c>
    </row>
    <row r="61" spans="2:12" ht="11.25">
      <c r="B61" s="105" t="s">
        <v>188</v>
      </c>
      <c r="C61" s="106" t="s">
        <v>135</v>
      </c>
      <c r="D61" s="114"/>
      <c r="E61" s="110">
        <v>-193916.97</v>
      </c>
      <c r="F61" s="130">
        <v>-215652.39</v>
      </c>
      <c r="H61" s="104">
        <v>-193917</v>
      </c>
      <c r="I61" s="104">
        <v>-215652</v>
      </c>
      <c r="L61" s="103">
        <v>17</v>
      </c>
    </row>
    <row r="62" spans="2:9" ht="11.25">
      <c r="B62" s="105" t="s">
        <v>190</v>
      </c>
      <c r="C62" s="106" t="s">
        <v>136</v>
      </c>
      <c r="D62" s="114"/>
      <c r="E62" s="111">
        <v>0</v>
      </c>
      <c r="F62" s="109">
        <v>0</v>
      </c>
      <c r="H62" s="173">
        <v>0</v>
      </c>
      <c r="I62" s="173">
        <v>0</v>
      </c>
    </row>
    <row r="63" spans="2:9" ht="11.25">
      <c r="B63" s="117" t="s">
        <v>239</v>
      </c>
      <c r="C63" s="118" t="s">
        <v>240</v>
      </c>
      <c r="D63" s="121"/>
      <c r="E63" s="119">
        <v>-50034.71</v>
      </c>
      <c r="F63" s="120">
        <v>-84596.08</v>
      </c>
      <c r="H63" s="129">
        <v>-50035</v>
      </c>
      <c r="I63" s="129">
        <v>-84596</v>
      </c>
    </row>
    <row r="64" spans="2:9" ht="11.25">
      <c r="B64" s="105" t="s">
        <v>187</v>
      </c>
      <c r="C64" s="106" t="s">
        <v>130</v>
      </c>
      <c r="D64" s="114"/>
      <c r="E64" s="110">
        <v>-50034.71</v>
      </c>
      <c r="F64" s="107">
        <v>-84596.08</v>
      </c>
      <c r="H64" s="104">
        <v>-50035</v>
      </c>
      <c r="I64" s="104">
        <v>-84596</v>
      </c>
    </row>
    <row r="65" spans="2:9" ht="11.25">
      <c r="B65" s="105" t="s">
        <v>188</v>
      </c>
      <c r="C65" s="106" t="s">
        <v>137</v>
      </c>
      <c r="D65" s="114"/>
      <c r="E65" s="111">
        <v>0</v>
      </c>
      <c r="F65" s="109">
        <v>0</v>
      </c>
      <c r="H65" s="173">
        <v>0</v>
      </c>
      <c r="I65" s="173">
        <v>0</v>
      </c>
    </row>
    <row r="66" spans="2:9" ht="11.25">
      <c r="B66" s="117" t="s">
        <v>241</v>
      </c>
      <c r="C66" s="118" t="s">
        <v>73</v>
      </c>
      <c r="D66" s="114">
        <v>14</v>
      </c>
      <c r="E66" s="119">
        <v>-47513.35</v>
      </c>
      <c r="F66" s="120">
        <v>10250.52</v>
      </c>
      <c r="H66" s="129">
        <v>-47513</v>
      </c>
      <c r="I66" s="129">
        <v>10251</v>
      </c>
    </row>
    <row r="67" spans="2:9" ht="11.25">
      <c r="B67" s="117" t="s">
        <v>242</v>
      </c>
      <c r="C67" s="118" t="s">
        <v>243</v>
      </c>
      <c r="D67" s="121"/>
      <c r="E67" s="122">
        <v>0</v>
      </c>
      <c r="F67" s="123">
        <v>0</v>
      </c>
      <c r="H67" s="173">
        <v>0</v>
      </c>
      <c r="I67" s="173">
        <v>0</v>
      </c>
    </row>
    <row r="68" spans="2:9" ht="11.25">
      <c r="B68" s="105" t="s">
        <v>187</v>
      </c>
      <c r="C68" s="106" t="s">
        <v>128</v>
      </c>
      <c r="D68" s="114"/>
      <c r="E68" s="111">
        <v>0</v>
      </c>
      <c r="F68" s="109">
        <v>0</v>
      </c>
      <c r="H68" s="173">
        <v>0</v>
      </c>
      <c r="I68" s="173">
        <v>0</v>
      </c>
    </row>
    <row r="69" spans="2:9" ht="11.25">
      <c r="B69" s="105" t="s">
        <v>188</v>
      </c>
      <c r="C69" s="106" t="s">
        <v>129</v>
      </c>
      <c r="D69" s="114"/>
      <c r="E69" s="111">
        <v>0</v>
      </c>
      <c r="F69" s="109">
        <v>0</v>
      </c>
      <c r="H69" s="173">
        <v>0</v>
      </c>
      <c r="I69" s="173">
        <v>0</v>
      </c>
    </row>
    <row r="70" spans="2:9" ht="11.25">
      <c r="B70" s="117" t="s">
        <v>249</v>
      </c>
      <c r="C70" s="118" t="s">
        <v>244</v>
      </c>
      <c r="D70" s="121"/>
      <c r="E70" s="119">
        <v>200680.82</v>
      </c>
      <c r="F70" s="120">
        <v>193623.22</v>
      </c>
      <c r="H70" s="129">
        <f>+H52+H59+H63+H66</f>
        <v>200680</v>
      </c>
      <c r="I70" s="129">
        <f>+I52+I59+I63+I66</f>
        <v>193624</v>
      </c>
    </row>
    <row r="71" spans="2:9" ht="11.25">
      <c r="B71" s="117" t="s">
        <v>250</v>
      </c>
      <c r="C71" s="118" t="s">
        <v>245</v>
      </c>
      <c r="D71" s="121"/>
      <c r="E71" s="119">
        <v>-613872.2000000195</v>
      </c>
      <c r="F71" s="120">
        <v>-256742.35</v>
      </c>
      <c r="H71" s="129">
        <f>+H51+H70</f>
        <v>-613872</v>
      </c>
      <c r="I71" s="129">
        <f>+I51+I70</f>
        <v>-256742</v>
      </c>
    </row>
    <row r="72" spans="2:9" ht="11.25">
      <c r="B72" s="117" t="s">
        <v>251</v>
      </c>
      <c r="C72" s="118" t="s">
        <v>253</v>
      </c>
      <c r="D72" s="121"/>
      <c r="E72" s="119">
        <v>-613872.2000000195</v>
      </c>
      <c r="F72" s="120">
        <v>-256742.35</v>
      </c>
      <c r="H72" s="129">
        <v>-613872</v>
      </c>
      <c r="I72" s="129">
        <v>-256742</v>
      </c>
    </row>
    <row r="73" spans="2:9" ht="11.25">
      <c r="B73" s="124" t="s">
        <v>252</v>
      </c>
      <c r="C73" s="125" t="s">
        <v>246</v>
      </c>
      <c r="D73" s="126"/>
      <c r="E73" s="127">
        <v>-613872.2000000195</v>
      </c>
      <c r="F73" s="128">
        <v>-256742.35</v>
      </c>
      <c r="H73" s="129">
        <v>-613872</v>
      </c>
      <c r="I73" s="129">
        <v>-256742</v>
      </c>
    </row>
    <row r="74" ht="11.25">
      <c r="B74" s="168" t="s">
        <v>273</v>
      </c>
    </row>
    <row r="75" spans="2:8" ht="11.25">
      <c r="B75" s="156"/>
      <c r="H75" s="104"/>
    </row>
    <row r="76" ht="11.25">
      <c r="B76" s="169" t="s">
        <v>265</v>
      </c>
    </row>
  </sheetData>
  <sheetProtection/>
  <mergeCells count="3">
    <mergeCell ref="C2:L2"/>
    <mergeCell ref="C4:H4"/>
    <mergeCell ref="C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Alonso, Alexandra (ES - Barcelona)</dc:creator>
  <cp:keywords/>
  <dc:description/>
  <cp:lastModifiedBy>Josep Puy i Curiel</cp:lastModifiedBy>
  <cp:lastPrinted>2013-09-09T08:53:16Z</cp:lastPrinted>
  <dcterms:created xsi:type="dcterms:W3CDTF">2008-04-02T06:33:37Z</dcterms:created>
  <dcterms:modified xsi:type="dcterms:W3CDTF">2015-06-23T09:27:29Z</dcterms:modified>
  <cp:category/>
  <cp:version/>
  <cp:contentType/>
  <cp:contentStatus/>
</cp:coreProperties>
</file>