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G:\10_Informes i Reporting\Portal Transparència\A publicar al 2016\"/>
    </mc:Choice>
  </mc:AlternateContent>
  <bookViews>
    <workbookView xWindow="38940" yWindow="2340" windowWidth="15600" windowHeight="5805" tabRatio="929" firstSheet="1" activeTab="1"/>
  </bookViews>
  <sheets>
    <sheet name="pl" sheetId="12" state="hidden" r:id="rId1"/>
    <sheet name="Balance" sheetId="23" r:id="rId2"/>
    <sheet name="BS- Actiu (2)" sheetId="27" state="hidden" r:id="rId3"/>
    <sheet name="PiG" sheetId="24" r:id="rId4"/>
    <sheet name="FONS PROPIS 2015" sheetId="20" state="hidden" r:id="rId5"/>
    <sheet name="Total Patrimoni CAT 14" sheetId="9" state="hidden" r:id="rId6"/>
    <sheet name="P&amp;L (2)" sheetId="28" state="hidden" r:id="rId7"/>
    <sheet name="ESTAT ING i DESP RECONEG_8 i 9" sheetId="19" state="hidden" r:id="rId8"/>
    <sheet name="SORIE UOC CAT" sheetId="13" state="hidden" r:id="rId9"/>
    <sheet name="SORIE" sheetId="8" state="hidden" r:id="rId10"/>
    <sheet name="(brut) PL 2011" sheetId="11" state="hidden" r:id="rId11"/>
    <sheet name="EFE CAT" sheetId="16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Àrea_d_impressió" localSheetId="1">Balance!$C$1:$G$58</definedName>
    <definedName name="_1Àrea_d_impressió" localSheetId="2">'BS- Actiu (2)'!$C$1:$G$57</definedName>
    <definedName name="_2Àrea_d_impressió" localSheetId="11">#REF!</definedName>
    <definedName name="_3Àrea_d_impressió" localSheetId="6">'P&amp;L (2)'!$B$1:$G$64</definedName>
    <definedName name="_3Àrea_d_impressió" localSheetId="3">PiG!$B$1:$G$65</definedName>
    <definedName name="_4Àrea_d_impressió" localSheetId="8">'SORIE UOC CAT'!$A$1:$I$83</definedName>
    <definedName name="aa">[1]Recerca!$E$130</definedName>
    <definedName name="AJUSTES" localSheetId="2">#REF!</definedName>
    <definedName name="AJUSTES" localSheetId="6">#REF!</definedName>
    <definedName name="AJUSTES">#REF!</definedName>
    <definedName name="_xlnm.Print_Area" localSheetId="7">'ESTAT ING i DESP RECONEG_8 i 9'!$A$1:$T$72</definedName>
    <definedName name="_xlnm.Print_Area" localSheetId="4">'FONS PROPIS 2015'!$A$4:$K$100</definedName>
    <definedName name="AS2DocOpenMode" hidden="1">"AS2DocumentEdit"</definedName>
    <definedName name="ASIENTO" localSheetId="2">#REF!</definedName>
    <definedName name="ASIENTO" localSheetId="4">#REF!</definedName>
    <definedName name="ASIENTO" localSheetId="6">#REF!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 localSheetId="2">#REF!</definedName>
    <definedName name="canon" localSheetId="4">#REF!</definedName>
    <definedName name="canon" localSheetId="6">#REF!</definedName>
    <definedName name="canon">#REF!</definedName>
    <definedName name="Canon_IN3" localSheetId="2">#REF!</definedName>
    <definedName name="Canon_IN3" localSheetId="6">#REF!</definedName>
    <definedName name="Canon_IN3">#REF!</definedName>
    <definedName name="canvi">'[2]2000'!$C$12</definedName>
    <definedName name="canvi2">'[3]2000'!$C$12</definedName>
    <definedName name="CANVIO">'[2]2000'!$C$12</definedName>
    <definedName name="Captació_02" localSheetId="2">#REF!</definedName>
    <definedName name="Captació_02" localSheetId="6">#REF!</definedName>
    <definedName name="Captació_02">#REF!</definedName>
    <definedName name="Captació_03" localSheetId="2">#REF!</definedName>
    <definedName name="Captació_03" localSheetId="6">#REF!</definedName>
    <definedName name="Captació_03">#REF!</definedName>
    <definedName name="Cost_Personal" localSheetId="2">#REF!</definedName>
    <definedName name="Cost_Personal" localSheetId="4">#REF!</definedName>
    <definedName name="Cost_Personal" localSheetId="6">#REF!</definedName>
    <definedName name="Cost_Personal">#REF!</definedName>
    <definedName name="Cost_Personal_Innovacio">'[4]2004(2)'!$Q$4</definedName>
    <definedName name="Cost_Personal2" localSheetId="2">#REF!</definedName>
    <definedName name="Cost_Personal2" localSheetId="4">#REF!</definedName>
    <definedName name="Cost_Personal2" localSheetId="6">#REF!</definedName>
    <definedName name="Cost_Personal2">#REF!</definedName>
    <definedName name="CostPersonal2" localSheetId="2">#REF!</definedName>
    <definedName name="CostPersonal2" localSheetId="4">#REF!</definedName>
    <definedName name="CostPersonal2" localSheetId="6">#REF!</definedName>
    <definedName name="CostPersonal2">#REF!</definedName>
    <definedName name="D" localSheetId="2">#REF!</definedName>
    <definedName name="D" localSheetId="6">#REF!</definedName>
    <definedName name="D">#REF!</definedName>
    <definedName name="DEDUCCIONES" localSheetId="2">#REF!</definedName>
    <definedName name="DEDUCCIONES" localSheetId="6">#REF!</definedName>
    <definedName name="DEDUCCIONES">#REF!</definedName>
    <definedName name="DL68468ec2_940f_4ff0_b924_2345eb862c3b" localSheetId="2" hidden="1">#REF!</definedName>
    <definedName name="DL68468ec2_940f_4ff0_b924_2345eb862c3b" localSheetId="6" hidden="1">#REF!</definedName>
    <definedName name="DL68468ec2_940f_4ff0_b924_2345eb862c3b" hidden="1">#REF!</definedName>
    <definedName name="DRIVERS">[5]DRIVERS!$B$7:$B$18</definedName>
    <definedName name="EURO" localSheetId="2">#REF!</definedName>
    <definedName name="EURO" localSheetId="6">#REF!</definedName>
    <definedName name="EURO">#REF!</definedName>
    <definedName name="EUROS" localSheetId="2">#REF!</definedName>
    <definedName name="EUROS" localSheetId="6">#REF!</definedName>
    <definedName name="EUROS">#REF!</definedName>
    <definedName name="Excel_BuiltIn__FilterDatabase_1" localSheetId="2">#REF!</definedName>
    <definedName name="Excel_BuiltIn__FilterDatabase_1" localSheetId="6">#REF!</definedName>
    <definedName name="Excel_BuiltIn__FilterDatabase_1">#REF!</definedName>
    <definedName name="Excel_BuiltIn__FilterDatabase_2" localSheetId="2">#REF!</definedName>
    <definedName name="Excel_BuiltIn__FilterDatabase_2" localSheetId="6">#REF!</definedName>
    <definedName name="Excel_BuiltIn__FilterDatabase_2">#REF!</definedName>
    <definedName name="FLUJOS.PÁG.113" hidden="1">{#N/A,#N/A,FALSE,"Aging Summary";#N/A,#N/A,FALSE,"Ratio Analysis";#N/A,#N/A,FALSE,"Test 120 Day Accts";#N/A,#N/A,FALSE,"Tickmarks"}</definedName>
    <definedName name="hola">[6]DetallPGestió!$C$43</definedName>
    <definedName name="hola2">[6]DetallPGestió!$C$43</definedName>
    <definedName name="Hores_tardo" localSheetId="2">#REF!</definedName>
    <definedName name="Hores_tardo" localSheetId="6">#REF!</definedName>
    <definedName name="Hores_tardo">#REF!</definedName>
    <definedName name="INV">[6]DetallPGestió!$C$97</definedName>
    <definedName name="LIQUIDACION" localSheetId="2">#REF!</definedName>
    <definedName name="LIQUIDACION" localSheetId="6">#REF!</definedName>
    <definedName name="LIQUIDACION">#REF!</definedName>
    <definedName name="Percentatge_despesa" localSheetId="2">#REF!</definedName>
    <definedName name="Percentatge_despesa" localSheetId="6">#REF!</definedName>
    <definedName name="Percentatge_despesa">#REF!</definedName>
    <definedName name="Percentatge_Facturacio" localSheetId="2">#REF!</definedName>
    <definedName name="Percentatge_Facturacio" localSheetId="6">#REF!</definedName>
    <definedName name="Percentatge_Facturacio">#REF!</definedName>
    <definedName name="prova" localSheetId="2">#REF!</definedName>
    <definedName name="prova" localSheetId="4">#REF!</definedName>
    <definedName name="prova" localSheetId="6">#REF!</definedName>
    <definedName name="prova">#REF!</definedName>
    <definedName name="ratio_innovacio" localSheetId="2">#REF!</definedName>
    <definedName name="ratio_innovacio" localSheetId="6">#REF!</definedName>
    <definedName name="ratio_innovacio">#REF!</definedName>
    <definedName name="ratio_recerca" localSheetId="2">#REF!</definedName>
    <definedName name="ratio_recerca" localSheetId="6">#REF!</definedName>
    <definedName name="ratio_recerca">#REF!</definedName>
    <definedName name="ratio_TT" localSheetId="2">#REF!</definedName>
    <definedName name="ratio_TT" localSheetId="6">#REF!</definedName>
    <definedName name="ratio_TT">#REF!</definedName>
    <definedName name="s" localSheetId="2">#REF!</definedName>
    <definedName name="s" localSheetId="4">#REF!</definedName>
    <definedName name="s" localSheetId="6">#REF!</definedName>
    <definedName name="s">#REF!</definedName>
    <definedName name="SAPBEXdnldView" hidden="1">"37C8I2A9XWFENEZR00P1T2CZE"</definedName>
    <definedName name="SAPBEXsysID" hidden="1">"CRP"</definedName>
    <definedName name="sub_total_ingres_unitats" localSheetId="2">#REF!</definedName>
    <definedName name="sub_total_ingres_unitats" localSheetId="6">#REF!</definedName>
    <definedName name="sub_total_ingres_unitats">#REF!</definedName>
    <definedName name="T" localSheetId="2">#REF!</definedName>
    <definedName name="T" localSheetId="4">#REF!</definedName>
    <definedName name="T" localSheetId="6">#REF!</definedName>
    <definedName name="T">#REF!</definedName>
    <definedName name="Te" localSheetId="2">#REF!</definedName>
    <definedName name="Te" localSheetId="4">#REF!</definedName>
    <definedName name="Te" localSheetId="6">#REF!</definedName>
    <definedName name="Te">#REF!</definedName>
    <definedName name="tot" localSheetId="2">#REF!</definedName>
    <definedName name="tot" localSheetId="6">#REF!</definedName>
    <definedName name="tot">#REF!</definedName>
    <definedName name="Tot.Prop." localSheetId="2">#REF!</definedName>
    <definedName name="Tot.Prop." localSheetId="6">#REF!</definedName>
    <definedName name="Tot.Prop.">#REF!</definedName>
    <definedName name="Tot_Objectiu_aprovat" localSheetId="2">#REF!</definedName>
    <definedName name="Tot_Objectiu_aprovat" localSheetId="6">#REF!</definedName>
    <definedName name="Tot_Objectiu_aprovat">#REF!</definedName>
    <definedName name="Total_comptes_generals" localSheetId="2">#REF!</definedName>
    <definedName name="Total_comptes_generals" localSheetId="4">#REF!</definedName>
    <definedName name="Total_comptes_generals" localSheetId="6">#REF!</definedName>
    <definedName name="Total_comptes_generals">#REF!</definedName>
    <definedName name="TOTAL_DESP02">[7]DetallPGestió!$C$43</definedName>
    <definedName name="TOTAL_DSP02">[8]DetallPGestió!$C$43</definedName>
    <definedName name="TOTAL_INGR02">[7]DetallPGestió!$C$15</definedName>
    <definedName name="TOTAL_INV02">[7]DetallPGestió!$C$97</definedName>
    <definedName name="TOTALDADES">'[9]DETALL INVENTARI '!$A$1:$AF$3005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/>
</workbook>
</file>

<file path=xl/calcChain.xml><?xml version="1.0" encoding="utf-8"?>
<calcChain xmlns="http://schemas.openxmlformats.org/spreadsheetml/2006/main">
  <c r="E52" i="16" l="1"/>
  <c r="E51" i="16"/>
  <c r="E4" i="16"/>
  <c r="I59" i="11"/>
  <c r="I70" i="11" s="1"/>
  <c r="H59" i="11"/>
  <c r="H70" i="11" s="1"/>
  <c r="H42" i="11"/>
  <c r="E42" i="11"/>
  <c r="H41" i="11"/>
  <c r="O39" i="11"/>
  <c r="O38" i="11" s="1"/>
  <c r="N39" i="11"/>
  <c r="N38" i="11" s="1"/>
  <c r="I38" i="11"/>
  <c r="O37" i="11"/>
  <c r="O36" i="11" s="1"/>
  <c r="N37" i="11"/>
  <c r="N36" i="11" s="1"/>
  <c r="O35" i="11"/>
  <c r="N35" i="11"/>
  <c r="O34" i="11"/>
  <c r="N34" i="11"/>
  <c r="I34" i="11"/>
  <c r="H34" i="11"/>
  <c r="O33" i="11"/>
  <c r="N33" i="11"/>
  <c r="O32" i="11"/>
  <c r="N32" i="11"/>
  <c r="O31" i="11"/>
  <c r="N31" i="11"/>
  <c r="O30" i="11"/>
  <c r="N30" i="11"/>
  <c r="I30" i="11"/>
  <c r="H30" i="11"/>
  <c r="O28" i="11"/>
  <c r="N28" i="11"/>
  <c r="O27" i="11"/>
  <c r="N27" i="11"/>
  <c r="I25" i="11"/>
  <c r="H25" i="11"/>
  <c r="O24" i="11"/>
  <c r="O23" i="11" s="1"/>
  <c r="N24" i="11"/>
  <c r="N23" i="11" s="1"/>
  <c r="O22" i="11"/>
  <c r="N22" i="11"/>
  <c r="O21" i="11"/>
  <c r="N21" i="11"/>
  <c r="O19" i="11"/>
  <c r="N19" i="11"/>
  <c r="O16" i="11"/>
  <c r="N16" i="11"/>
  <c r="O15" i="11"/>
  <c r="N15" i="11"/>
  <c r="O14" i="11"/>
  <c r="N14" i="11"/>
  <c r="H11" i="11"/>
  <c r="H10" i="11" s="1"/>
  <c r="E11" i="11"/>
  <c r="I10" i="11"/>
  <c r="E59" i="13"/>
  <c r="E47" i="13"/>
  <c r="E46" i="13" s="1"/>
  <c r="E71" i="13" s="1"/>
  <c r="E28" i="13"/>
  <c r="E16" i="13"/>
  <c r="E76" i="19"/>
  <c r="E75" i="19"/>
  <c r="G61" i="28"/>
  <c r="F61" i="28"/>
  <c r="F53" i="28"/>
  <c r="G51" i="28"/>
  <c r="F51" i="28"/>
  <c r="F50" i="28"/>
  <c r="F49" i="28"/>
  <c r="G48" i="28"/>
  <c r="F47" i="28"/>
  <c r="G46" i="28"/>
  <c r="F46" i="28"/>
  <c r="F43" i="28"/>
  <c r="F42" i="28"/>
  <c r="F41" i="28" s="1"/>
  <c r="G41" i="28"/>
  <c r="F40" i="28"/>
  <c r="F39" i="28"/>
  <c r="F38" i="28"/>
  <c r="G37" i="28"/>
  <c r="F36" i="28"/>
  <c r="F35" i="28"/>
  <c r="F34" i="28"/>
  <c r="F33" i="28"/>
  <c r="F32" i="28"/>
  <c r="F31" i="28"/>
  <c r="F30" i="28"/>
  <c r="F29" i="28"/>
  <c r="F28" i="28"/>
  <c r="F27" i="28"/>
  <c r="F26" i="28"/>
  <c r="G25" i="28"/>
  <c r="F24" i="28"/>
  <c r="F23" i="28"/>
  <c r="G22" i="28"/>
  <c r="F21" i="28"/>
  <c r="F20" i="28"/>
  <c r="G19" i="28"/>
  <c r="F18" i="28"/>
  <c r="F17" i="28" s="1"/>
  <c r="G17" i="28"/>
  <c r="F16" i="28"/>
  <c r="F15" i="28"/>
  <c r="F14" i="28"/>
  <c r="F13" i="28"/>
  <c r="F12" i="28"/>
  <c r="F11" i="28"/>
  <c r="G10" i="28"/>
  <c r="J16" i="9"/>
  <c r="J18" i="9" s="1"/>
  <c r="J21" i="9" s="1"/>
  <c r="I16" i="9"/>
  <c r="I18" i="9" s="1"/>
  <c r="H16" i="9"/>
  <c r="H18" i="9" s="1"/>
  <c r="H21" i="9" s="1"/>
  <c r="G16" i="9"/>
  <c r="G18" i="9" s="1"/>
  <c r="G21" i="9" s="1"/>
  <c r="F16" i="9"/>
  <c r="F18" i="9" s="1"/>
  <c r="F21" i="9" s="1"/>
  <c r="E16" i="9"/>
  <c r="E18" i="9" s="1"/>
  <c r="E21" i="9" s="1"/>
  <c r="D16" i="9"/>
  <c r="D18" i="9" s="1"/>
  <c r="K14" i="9"/>
  <c r="K16" i="9" s="1"/>
  <c r="F47" i="27"/>
  <c r="F46" i="27" s="1"/>
  <c r="G46" i="27"/>
  <c r="F45" i="27"/>
  <c r="F44" i="27"/>
  <c r="F43" i="27" s="1"/>
  <c r="G43" i="27"/>
  <c r="F42" i="27"/>
  <c r="F41" i="27"/>
  <c r="F40" i="27"/>
  <c r="F39" i="27"/>
  <c r="F38" i="27"/>
  <c r="F37" i="27"/>
  <c r="F36" i="27"/>
  <c r="G34" i="27"/>
  <c r="F33" i="27"/>
  <c r="F32" i="27" s="1"/>
  <c r="G32" i="27"/>
  <c r="F29" i="27"/>
  <c r="F28" i="27"/>
  <c r="F27" i="27"/>
  <c r="G26" i="27"/>
  <c r="F25" i="27"/>
  <c r="F24" i="27" s="1"/>
  <c r="G24" i="27"/>
  <c r="G10" i="27" s="1"/>
  <c r="F23" i="27"/>
  <c r="F22" i="27"/>
  <c r="F21" i="27"/>
  <c r="F20" i="27"/>
  <c r="F19" i="27"/>
  <c r="G18" i="27"/>
  <c r="F17" i="27"/>
  <c r="F16" i="27"/>
  <c r="F15" i="27"/>
  <c r="F14" i="27"/>
  <c r="F13" i="27"/>
  <c r="F12" i="27"/>
  <c r="G11" i="27"/>
  <c r="E59" i="12"/>
  <c r="E70" i="12" s="1"/>
  <c r="D59" i="12"/>
  <c r="D70" i="12" s="1"/>
  <c r="D42" i="12"/>
  <c r="D41" i="12"/>
  <c r="E38" i="12"/>
  <c r="E34" i="12"/>
  <c r="D34" i="12"/>
  <c r="E30" i="12"/>
  <c r="D30" i="12"/>
  <c r="E25" i="12"/>
  <c r="D25" i="12"/>
  <c r="D11" i="12"/>
  <c r="D10" i="12" s="1"/>
  <c r="E10" i="12"/>
  <c r="E58" i="16" l="1"/>
  <c r="F22" i="28"/>
  <c r="F48" i="28"/>
  <c r="N26" i="11"/>
  <c r="D38" i="12"/>
  <c r="O29" i="11"/>
  <c r="G31" i="27"/>
  <c r="N13" i="11"/>
  <c r="N20" i="11"/>
  <c r="H38" i="11"/>
  <c r="H51" i="11" s="1"/>
  <c r="H71" i="11" s="1"/>
  <c r="O13" i="11"/>
  <c r="O20" i="11"/>
  <c r="N29" i="11"/>
  <c r="N41" i="11" s="1"/>
  <c r="D51" i="12"/>
  <c r="D71" i="12" s="1"/>
  <c r="G55" i="28"/>
  <c r="E9" i="13"/>
  <c r="G44" i="28"/>
  <c r="G56" i="28" s="1"/>
  <c r="G58" i="28" s="1"/>
  <c r="G62" i="28" s="1"/>
  <c r="F18" i="27"/>
  <c r="F26" i="27"/>
  <c r="F37" i="28"/>
  <c r="G48" i="27"/>
  <c r="F19" i="28"/>
  <c r="F11" i="27"/>
  <c r="F25" i="28"/>
  <c r="E15" i="13"/>
  <c r="E40" i="13" s="1"/>
  <c r="E72" i="13" s="1"/>
  <c r="O26" i="11"/>
  <c r="I19" i="9"/>
  <c r="K19" i="9" s="1"/>
  <c r="F55" i="28"/>
  <c r="F10" i="27"/>
  <c r="K18" i="9"/>
  <c r="K21" i="9" s="1"/>
  <c r="D21" i="9"/>
  <c r="I51" i="11"/>
  <c r="I71" i="11" s="1"/>
  <c r="E51" i="12"/>
  <c r="E71" i="12" s="1"/>
  <c r="F35" i="27"/>
  <c r="F34" i="27" s="1"/>
  <c r="F31" i="27" s="1"/>
  <c r="F10" i="28"/>
  <c r="E78" i="19"/>
  <c r="E79" i="19" s="1"/>
  <c r="I21" i="9" l="1"/>
  <c r="O41" i="11"/>
  <c r="E73" i="13"/>
  <c r="F44" i="28"/>
  <c r="F56" i="28" s="1"/>
  <c r="F58" i="28" s="1"/>
  <c r="F62" i="28" s="1"/>
  <c r="F48" i="27"/>
  <c r="F63" i="28" l="1"/>
</calcChain>
</file>

<file path=xl/comments1.xml><?xml version="1.0" encoding="utf-8"?>
<comments xmlns="http://schemas.openxmlformats.org/spreadsheetml/2006/main">
  <authors>
    <author>agonzalezan</author>
    <author>Adminsitrador del Sistema</author>
  </authors>
  <commentList>
    <comment ref="D18" authorId="0" shapeId="0">
      <text>
        <r>
          <rPr>
            <b/>
            <u/>
            <sz val="8"/>
            <rFont val="Tahoma"/>
            <family val="2"/>
          </rPr>
          <t>Impacte NIC's en grup 113000</t>
        </r>
        <r>
          <rPr>
            <sz val="8"/>
            <rFont val="Tahoma"/>
            <family val="2"/>
          </rPr>
          <t xml:space="preserve">
Rentings : -11.706,85
Provisió Grup UOC : 1.625.007,80
</t>
        </r>
      </text>
    </comment>
    <comment ref="I18" authorId="1" shapeId="0">
      <text>
        <r>
          <rPr>
            <b/>
            <u/>
            <sz val="8"/>
            <rFont val="Tahoma"/>
            <family val="2"/>
          </rPr>
          <t>Impacte NIC's grup 134000 (SWAP)</t>
        </r>
      </text>
    </comment>
    <comment ref="J18" authorId="0" shapeId="0">
      <text>
        <r>
          <rPr>
            <b/>
            <u/>
            <sz val="10"/>
            <rFont val="Tahoma"/>
            <family val="2"/>
          </rPr>
          <t>Impacte NIC's en grup 132</t>
        </r>
        <r>
          <rPr>
            <b/>
            <sz val="10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Traspàs de la 485 del 2007 de IN3 a la 132 :194.669,31
Activació contractes IN3 anteriors 2008 contra la 132 : 3.670.108,05
Modificacions contractes IN3 anteriors 2008:  69.131,76
Modificacions contractes IN3 anteriors 2008 : -15.097,45
Pròfits : 923.700,20
</t>
        </r>
        <r>
          <rPr>
            <b/>
            <u/>
            <sz val="9"/>
            <rFont val="Tahoma"/>
            <family val="2"/>
          </rPr>
          <t>TOTAL: 4.842.511,87 euros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Reclassificacions final d'any punt 6 = 15.097,45 Subvenció IN3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***Subvencions justificades IN3 contra previsió ingrés.  Tenim 8 però va contra una 4409. Import : -2.088.219,47</t>
        </r>
        <r>
          <rPr>
            <sz val="9"/>
            <rFont val="Tahoma"/>
            <family val="2"/>
          </rPr>
          <t xml:space="preserve">
</t>
        </r>
        <r>
          <rPr>
            <b/>
            <u/>
            <sz val="9"/>
            <color indexed="10"/>
            <rFont val="Tahoma"/>
            <family val="2"/>
          </rPr>
          <t>TOTAL: 2.769.389,85 euros</t>
        </r>
        <r>
          <rPr>
            <sz val="8"/>
            <rFont val="Tahoma"/>
            <family val="2"/>
          </rPr>
          <t xml:space="preserve">
</t>
        </r>
      </text>
    </comment>
    <comment ref="G21" authorId="1" shapeId="0">
      <text>
        <r>
          <rPr>
            <b/>
            <sz val="8"/>
            <rFont val="Tahoma"/>
            <family val="2"/>
          </rPr>
          <t>(A)</t>
        </r>
      </text>
    </comment>
    <comment ref="I21" authorId="1" shapeId="0">
      <text>
        <r>
          <rPr>
            <b/>
            <sz val="8"/>
            <rFont val="Tahoma"/>
            <family val="2"/>
          </rPr>
          <t>SWAP= B.II - C.VIII</t>
        </r>
      </text>
    </comment>
    <comment ref="J21" authorId="1" shapeId="0">
      <text>
        <r>
          <rPr>
            <b/>
            <sz val="8"/>
            <rFont val="Tahoma"/>
            <family val="2"/>
          </rPr>
          <t>SUBV = B) III - C) IX</t>
        </r>
      </text>
    </comment>
    <comment ref="J27" authorId="0" shapeId="0">
      <text>
        <r>
          <rPr>
            <b/>
            <u/>
            <sz val="10"/>
            <rFont val="Tahoma"/>
            <family val="2"/>
          </rPr>
          <t>Moviments que afecten a PN però no passen per 8 i 9: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-59805,24 -39443,79 + 168155,14 - 168155,14 + 91366,53 = -7.882,50 euros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***</t>
        </r>
        <r>
          <rPr>
            <b/>
            <u/>
            <sz val="9"/>
            <rFont val="Tahoma"/>
            <family val="2"/>
          </rPr>
          <t>Total moviments de la 132_PN205 : -59.805,24 euros: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· Meritament projectes IN3. Casos que tenim més producció que import justificant (+ ingrés que despeses) i rebaixem l'ingrés contra 132_PN205 (antiga 485002).
Import : 84.314,40 euros 
· Meritament a ingrés de projectes que l'any passat teníem a la 485 i que aquest any, amb les NIC's, estan a la 132 PN205.
Import: -144.119,64 euros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**** </t>
        </r>
        <r>
          <rPr>
            <b/>
            <u/>
            <sz val="9"/>
            <rFont val="Tahoma"/>
            <family val="2"/>
          </rPr>
          <t>Portal universia</t>
        </r>
        <r>
          <rPr>
            <b/>
            <sz val="9"/>
            <rFont val="Tahoma"/>
            <family val="2"/>
          </rPr>
          <t xml:space="preserve">, depreciació d'immobilitzat financer, que al ser una donació, la tenim també en PN (132000):
297080  a  696080           </t>
        </r>
        <r>
          <rPr>
            <sz val="9"/>
            <rFont val="Tahoma"/>
            <family val="2"/>
          </rPr>
          <t>Depreciem l'immobilitzat financer</t>
        </r>
        <r>
          <rPr>
            <b/>
            <sz val="9"/>
            <rFont val="Tahoma"/>
            <family val="2"/>
          </rPr>
          <t xml:space="preserve">
796080  a  132-PN205     </t>
        </r>
        <r>
          <rPr>
            <sz val="9"/>
            <rFont val="Tahoma"/>
            <family val="2"/>
          </rPr>
          <t>Depreciem el valor de la Donació (PN)</t>
        </r>
        <r>
          <rPr>
            <b/>
            <sz val="9"/>
            <rFont val="Tahoma"/>
            <family val="2"/>
          </rPr>
          <t xml:space="preserve">
Traspàs a ingrés de la subvenció per import provisió.
</t>
        </r>
        <r>
          <rPr>
            <b/>
            <u/>
            <sz val="9"/>
            <rFont val="Tahoma"/>
            <family val="2"/>
          </rPr>
          <t>Import:  -39.443,79 euros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***Apunts inversions Nuria Vilar.  Subvencions justificades. 
El meritament de l'ingrés no correspon amb la justificació sinó amb l'amortització de l'actiu immobilitzat. Hi ha uns moviments de la 8 que serveixen per a cancel.lar l'import donat inicialment d'alta com a subvenció d'explotació que en realitat és subvenció de capital. 
</t>
        </r>
        <r>
          <rPr>
            <b/>
            <u/>
            <sz val="9"/>
            <rFont val="Tahoma"/>
            <family val="2"/>
          </rPr>
          <t>Import : - 168.155,14 euros</t>
        </r>
        <r>
          <rPr>
            <b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perquè compensem el 842-PN202 que hauria d'haver sigut 840.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/>
            <sz val="9"/>
            <rFont val="Tahoma"/>
            <family val="2"/>
          </rPr>
          <t>Import : + 168.155,14 euros</t>
        </r>
        <r>
          <rPr>
            <sz val="9"/>
            <rFont val="Tahoma"/>
            <family val="2"/>
          </rPr>
          <t xml:space="preserve">    perquè compensem el 942-PN202 que hauria d'haver sigut 940.</t>
        </r>
        <r>
          <rPr>
            <b/>
            <sz val="9"/>
            <rFont val="Tahoma"/>
            <family val="2"/>
          </rPr>
          <t xml:space="preserve">
ja que no té que passar com a subv. d'explotació.</t>
        </r>
        <r>
          <rPr>
            <b/>
            <u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***Moviments que no vindràn per cancel.lació de 8. Sinó que toquem directament la 132.
Projectes Telecentres ( Asstmt 6) . Entrat per reclassificació auditoria :  485 a 132 . 
</t>
        </r>
        <r>
          <rPr>
            <b/>
            <u/>
            <sz val="9"/>
            <rFont val="Tahoma"/>
            <family val="2"/>
          </rPr>
          <t>Import : + 91.366,53 euros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51" authorId="0" shapeId="0">
      <text>
        <r>
          <rPr>
            <b/>
            <sz val="8"/>
            <rFont val="Tahoma"/>
            <family val="2"/>
          </rPr>
          <t>agonzalezan:</t>
        </r>
        <r>
          <rPr>
            <sz val="8"/>
            <rFont val="Tahoma"/>
            <family val="2"/>
          </rPr>
          <t xml:space="preserve">
PORTAL UNIVERSIA : 132000-0000 : 3.953,89</t>
        </r>
      </text>
    </comment>
    <comment ref="J63" authorId="0" shapeId="0">
      <text>
        <r>
          <rPr>
            <b/>
            <sz val="8"/>
            <rFont val="Tahoma"/>
            <family val="2"/>
          </rPr>
          <t>agonzalezan:</t>
        </r>
        <r>
          <rPr>
            <sz val="8"/>
            <rFont val="Tahoma"/>
            <family val="2"/>
          </rPr>
          <t xml:space="preserve">
PORTAL UNIVERSIA : 132000-0000 : 12.239,04</t>
        </r>
      </text>
    </comment>
    <comment ref="J75" authorId="0" shapeId="0">
      <text>
        <r>
          <rPr>
            <b/>
            <sz val="8"/>
            <rFont val="Tahoma"/>
            <family val="2"/>
          </rPr>
          <t>agonzalezan:</t>
        </r>
        <r>
          <rPr>
            <sz val="8"/>
            <rFont val="Tahoma"/>
            <family val="2"/>
          </rPr>
          <t xml:space="preserve">
PORTAL UNIVERSIA : 132000-0000 : 3.619,20</t>
        </r>
      </text>
    </comment>
    <comment ref="J87" authorId="0" shapeId="0">
      <text>
        <r>
          <rPr>
            <b/>
            <sz val="8"/>
            <rFont val="Tahoma"/>
            <family val="2"/>
          </rPr>
          <t>agonzalezan:</t>
        </r>
        <r>
          <rPr>
            <sz val="8"/>
            <rFont val="Tahoma"/>
            <family val="2"/>
          </rPr>
          <t xml:space="preserve">
PORTAL UNIVERSIA : 132000-0000 : 0 (ja no queda saldo</t>
        </r>
      </text>
    </comment>
    <comment ref="J99" authorId="0" shapeId="0">
      <text>
        <r>
          <rPr>
            <b/>
            <sz val="8"/>
            <rFont val="Tahoma"/>
            <family val="2"/>
          </rPr>
          <t>agonzalezan:</t>
        </r>
        <r>
          <rPr>
            <sz val="8"/>
            <rFont val="Tahoma"/>
            <family val="2"/>
          </rPr>
          <t xml:space="preserve">
PORTAL UNIVERSIA : 132000-0000 : 0 (ja no queda saldo</t>
        </r>
      </text>
    </comment>
    <comment ref="J111" authorId="0" shapeId="0">
      <text>
        <r>
          <rPr>
            <b/>
            <sz val="8"/>
            <rFont val="Tahoma"/>
            <family val="2"/>
          </rPr>
          <t>agonzalezan:</t>
        </r>
        <r>
          <rPr>
            <sz val="8"/>
            <rFont val="Tahoma"/>
            <family val="2"/>
          </rPr>
          <t xml:space="preserve">
PORTAL UNIVERSIA : 132000-0000 : 0 (ja no queda saldo</t>
        </r>
      </text>
    </comment>
  </commentList>
</comments>
</file>

<file path=xl/comments2.xml><?xml version="1.0" encoding="utf-8"?>
<comments xmlns="http://schemas.openxmlformats.org/spreadsheetml/2006/main">
  <authors>
    <author>Adminsitrador del Sistema</author>
  </authors>
  <commentList>
    <comment ref="M22" authorId="0" shapeId="0">
      <text>
        <r>
          <rPr>
            <b/>
            <sz val="8"/>
            <rFont val="Tahoma"/>
            <family val="2"/>
          </rPr>
          <t>També 940+940 = Liq. Pressupost (inversions)
Perquè totes les inversions estan subvencionades.</t>
        </r>
      </text>
    </comment>
  </commentList>
</comments>
</file>

<file path=xl/sharedStrings.xml><?xml version="1.0" encoding="utf-8"?>
<sst xmlns="http://schemas.openxmlformats.org/spreadsheetml/2006/main" count="1609" uniqueCount="675">
  <si>
    <t>Efectivo o equivalentes al inicio del ejercicio</t>
  </si>
  <si>
    <r>
      <rPr>
        <b/>
        <sz val="10"/>
        <rFont val="Arial"/>
        <family val="2"/>
      </rPr>
      <t xml:space="preserve">II. </t>
    </r>
    <r>
      <rPr>
        <b/>
        <sz val="10"/>
        <rFont val="Arial"/>
        <family val="2"/>
      </rPr>
      <t>Fondos especiales</t>
    </r>
  </si>
  <si>
    <r>
      <rPr>
        <b/>
        <sz val="10"/>
        <rFont val="Arial"/>
        <family val="2"/>
      </rPr>
      <t xml:space="preserve">IV. </t>
    </r>
    <r>
      <rPr>
        <b/>
        <sz val="10"/>
        <rFont val="Arial"/>
        <family val="2"/>
      </rPr>
      <t>Excedentes de ejercicios anteriores</t>
    </r>
  </si>
  <si>
    <r>
      <rPr>
        <b/>
        <sz val="10"/>
        <rFont val="Arial"/>
        <family val="2"/>
      </rPr>
      <t xml:space="preserve">VI. </t>
    </r>
    <r>
      <rPr>
        <b/>
        <sz val="10"/>
        <rFont val="Arial"/>
        <family val="2"/>
      </rPr>
      <t>Excedente del ejercicio (positivo o negativo)</t>
    </r>
  </si>
  <si>
    <t>Variació del valor raonable en instruments financers</t>
  </si>
  <si>
    <t xml:space="preserve">  3.3. Otras subvenciones de la Generalitat (no CP)</t>
  </si>
  <si>
    <t>OPERACIONS INTERROMPUDES</t>
  </si>
  <si>
    <r>
      <rPr>
        <b/>
        <sz val="10"/>
        <rFont val="Arial"/>
        <family val="2"/>
      </rPr>
      <t xml:space="preserve">I. </t>
    </r>
    <r>
      <rPr>
        <b/>
        <sz val="10"/>
        <rFont val="Arial"/>
        <family val="2"/>
      </rPr>
      <t>Fondo dotacionales o fondos sociales</t>
    </r>
  </si>
  <si>
    <t>Resultats negatius d'exercicis anteriors</t>
  </si>
  <si>
    <t>Creditors diversos</t>
  </si>
  <si>
    <t>Deterioro de mercancías, materias primas y otros aprovisionamientos</t>
  </si>
  <si>
    <t>Subvenciones de explotación incorporadas al resultado del ejercicio</t>
  </si>
  <si>
    <t>Pérdidas, deterioro y variación de provisiones por operaciones comerciales</t>
  </si>
  <si>
    <t>Imputación de subvenciones de inmovilizado no financiero y otras</t>
  </si>
  <si>
    <t>Cartera de negociació i altres</t>
  </si>
  <si>
    <r>
      <rPr>
        <b/>
        <sz val="9"/>
        <rFont val="Arial"/>
        <family val="2"/>
      </rPr>
      <t xml:space="preserve">2. </t>
    </r>
    <r>
      <rPr>
        <b/>
        <sz val="9"/>
        <rFont val="Arial"/>
        <family val="2"/>
      </rPr>
      <t>Financiación privada de inversiones</t>
    </r>
  </si>
  <si>
    <t>Resultat de l'exercici procedent d'operacions interrompudes net d'impostos</t>
  </si>
  <si>
    <t>RESULTADO DE LA CUENTA DE PÉRDIDAS Y GANANCIAS (I)</t>
  </si>
  <si>
    <t xml:space="preserve">   - SUBVENCIONES, DONACIONES Y LEGADOS RECIBIDOS</t>
  </si>
  <si>
    <t xml:space="preserve">     Activos financieros disponibles para la venta</t>
  </si>
  <si>
    <t xml:space="preserve">   - Por ganancias y pérdidas actuariales y otros ajustes</t>
  </si>
  <si>
    <t>TOTAL INGRESOS Y GASTOS IMPUTADOS DIRECTAMENTE AL PATRIMONIO NETO (II)</t>
  </si>
  <si>
    <t>Transferencias a la cuenta de pérdidas y ganancias</t>
  </si>
  <si>
    <t>TOTAL INGRESOS Y GASTOS RECONOCIDOS (I II III)</t>
  </si>
  <si>
    <t>Las notas 1 a ___ descritas en la memoria adjunta forman parte integrante del estado de ingresos y gastos reconocidos correspondiente al ejercicio 200X</t>
  </si>
  <si>
    <t>TOTAL TRANSFERENCIAS A LA CUENTA DE PÉRDIDAS Y GANANCIAS (III)</t>
  </si>
  <si>
    <t>Gastos e ingresos excepcionales</t>
  </si>
  <si>
    <t>31.12.2011</t>
  </si>
  <si>
    <t>31.12.2010</t>
  </si>
  <si>
    <t>ESTADO DE CAMBIO EN EL PATRIMONIO NETO DEL EJERCICIO 2011</t>
  </si>
  <si>
    <t>A) ESTADO DE INGRESOS Y GASTOS RECONOCIDOS</t>
  </si>
  <si>
    <t xml:space="preserve">1. </t>
  </si>
  <si>
    <t>a)</t>
  </si>
  <si>
    <t>g)</t>
  </si>
  <si>
    <t>h)</t>
  </si>
  <si>
    <t xml:space="preserve">2. </t>
  </si>
  <si>
    <t>3.</t>
  </si>
  <si>
    <t>4.</t>
  </si>
  <si>
    <t xml:space="preserve">5. </t>
  </si>
  <si>
    <t xml:space="preserve">6 </t>
  </si>
  <si>
    <t xml:space="preserve">7. </t>
  </si>
  <si>
    <t xml:space="preserve">8. </t>
  </si>
  <si>
    <t xml:space="preserve">10. </t>
  </si>
  <si>
    <t xml:space="preserve">11. </t>
  </si>
  <si>
    <t xml:space="preserve">12. </t>
  </si>
  <si>
    <t xml:space="preserve">13. </t>
  </si>
  <si>
    <t>RESULTADO DE EXPLOTACIÓN)</t>
  </si>
  <si>
    <t xml:space="preserve">14. </t>
  </si>
  <si>
    <t xml:space="preserve">15. </t>
  </si>
  <si>
    <t xml:space="preserve">16. </t>
  </si>
  <si>
    <t xml:space="preserve">17. </t>
  </si>
  <si>
    <t>18.</t>
  </si>
  <si>
    <t>RESULTADO FINANCIERO)</t>
  </si>
  <si>
    <t>RESULTADO ANTES DE IMPUESTOS (I+II)</t>
  </si>
  <si>
    <r>
      <rPr>
        <b/>
        <sz val="8"/>
        <rFont val="Arial"/>
        <family val="2"/>
      </rPr>
      <t xml:space="preserve">A. </t>
    </r>
    <r>
      <rPr>
        <b/>
        <sz val="8"/>
        <rFont val="Arial"/>
        <family val="2"/>
      </rPr>
      <t>FLUJOS DE EFECTIVO DE LAS ACTIVIDADES DE EXPLOTACIÓN</t>
    </r>
  </si>
  <si>
    <t>A) OPERACIONES CONTINUADAS</t>
  </si>
  <si>
    <t>Las Notas 1 a 20 descritas en la Memoria adjunta forman parte integrante de la cuenta de pérdidas y ganancias correspondiente al ejercicio 20112</t>
  </si>
  <si>
    <t>Las notas 1 a 20 descritas en la memoria adjunta forman parte integrante de la cuenta de pérdidas y ganancias correspondiente al ejercicio 2011</t>
  </si>
  <si>
    <t>CUENTA DE PÉRDIDAS Y GANANCIAS DEL EJERCICIO 2011</t>
  </si>
  <si>
    <r>
      <rPr>
        <b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Resultado del ejercicio antes de impuestos </t>
    </r>
  </si>
  <si>
    <r>
      <rPr>
        <b/>
        <sz val="10"/>
        <rFont val="Arial"/>
        <family val="2"/>
      </rPr>
      <t xml:space="preserve">I. </t>
    </r>
    <r>
      <rPr>
        <b/>
        <sz val="10"/>
        <rFont val="Arial"/>
        <family val="2"/>
      </rPr>
      <t>Ajustes por cambios de criterio 2011 y anteriores</t>
    </r>
  </si>
  <si>
    <t>2.</t>
  </si>
  <si>
    <t>5.</t>
  </si>
  <si>
    <t>16.</t>
  </si>
  <si>
    <r>
      <rPr>
        <b/>
        <sz val="10"/>
        <rFont val="Arial"/>
        <family val="2"/>
      </rPr>
      <t xml:space="preserve">I. </t>
    </r>
    <r>
      <rPr>
        <b/>
        <sz val="10"/>
        <rFont val="Arial"/>
        <family val="2"/>
      </rPr>
      <t>activos financieros disponibles para la venta</t>
    </r>
  </si>
  <si>
    <t>Altres deutes amb entitats del grup i associades</t>
  </si>
  <si>
    <t>-</t>
  </si>
  <si>
    <t>SALDO AJUSTADO AL INICIO DEL EJERCICIO 2013</t>
  </si>
  <si>
    <t>SALDO FINAL DEL EJERCICIO 2013</t>
  </si>
  <si>
    <t>Interessos a curt termini amb entitats del grup i associades</t>
  </si>
  <si>
    <t xml:space="preserve"> </t>
  </si>
  <si>
    <r>
      <rPr>
        <b/>
        <sz val="8"/>
        <rFont val="Arial"/>
        <family val="2"/>
      </rPr>
      <t xml:space="preserve">2. </t>
    </r>
    <r>
      <rPr>
        <b/>
        <sz val="8"/>
        <rFont val="Arial"/>
        <family val="2"/>
      </rPr>
      <t>Ajustes del resultado</t>
    </r>
  </si>
  <si>
    <r>
      <rPr>
        <b/>
        <sz val="8"/>
        <rFont val="Arial"/>
        <family val="2"/>
      </rPr>
      <t xml:space="preserve">3. </t>
    </r>
    <r>
      <rPr>
        <b/>
        <sz val="8"/>
        <rFont val="Arial"/>
        <family val="2"/>
      </rPr>
      <t>Cambios en el capital corriente</t>
    </r>
  </si>
  <si>
    <r>
      <rPr>
        <b/>
        <sz val="8"/>
        <rFont val="Arial"/>
        <family val="2"/>
      </rPr>
      <t xml:space="preserve">4. </t>
    </r>
    <r>
      <rPr>
        <b/>
        <sz val="8"/>
        <rFont val="Arial"/>
        <family val="2"/>
      </rPr>
      <t>Otros flujos de efectivo de las actividades de explotación</t>
    </r>
  </si>
  <si>
    <t>a) Amortización del inmovilizado (+)</t>
  </si>
  <si>
    <t>b) Correcciones valorativas por deterioro (+/-)</t>
  </si>
  <si>
    <t>c) Variación de provisiones (+/-)</t>
  </si>
  <si>
    <t>d) Subvenciones traspasadas (-)</t>
  </si>
  <si>
    <t>g) Ingresos financieros (-)</t>
  </si>
  <si>
    <t>h) Gastos financieros (+)</t>
  </si>
  <si>
    <t>i) Diferencias de cambio (+/-)</t>
  </si>
  <si>
    <t>j) Variaciones de valor razonable en instrumentos financieros (+/-)</t>
  </si>
  <si>
    <t>k) Otros ingresos y gastos (+/-)</t>
  </si>
  <si>
    <r>
      <rPr>
        <b/>
        <sz val="8"/>
        <rFont val="Arial"/>
        <family val="2"/>
      </rPr>
      <t xml:space="preserve">5. </t>
    </r>
    <r>
      <rPr>
        <b/>
        <sz val="8"/>
        <rFont val="Arial"/>
        <family val="2"/>
      </rPr>
      <t>FLUJOS DE EFECTIVO DE LAS ACTIVIDADES DE EXPLOTACIÓN (+/-1+/-2+/-3+/-4)</t>
    </r>
  </si>
  <si>
    <t>a) Existencias (+/-)</t>
  </si>
  <si>
    <t>b) Deudores y otras cuentas por cobrar (+/-)</t>
  </si>
  <si>
    <t>c) Otros activos corrientes (+/-)</t>
  </si>
  <si>
    <t>d) Acreedores y otras cuentas por pagar (+/-)</t>
  </si>
  <si>
    <t>e) Otros pasivos corrientes (+/-)</t>
  </si>
  <si>
    <r>
      <rPr>
        <b/>
        <sz val="8"/>
        <rFont val="Arial"/>
        <family val="2"/>
      </rPr>
      <t xml:space="preserve">B. </t>
    </r>
    <r>
      <rPr>
        <b/>
        <sz val="8"/>
        <rFont val="Arial"/>
        <family val="2"/>
      </rPr>
      <t>FLUJOS DE EFECTIVO DE LAS ACTIVIDADES DE INVERSIÓN</t>
    </r>
  </si>
  <si>
    <t>a.1) Pago de intereses (-)</t>
  </si>
  <si>
    <t>a.2) Pago de intereses empresas del grupo(-)</t>
  </si>
  <si>
    <t>c.1) Cobros de intereses (+)</t>
  </si>
  <si>
    <r>
      <rPr>
        <b/>
        <sz val="8"/>
        <rFont val="Arial"/>
        <family val="2"/>
      </rPr>
      <t xml:space="preserve">6 </t>
    </r>
    <r>
      <rPr>
        <b/>
        <sz val="8"/>
        <rFont val="Arial"/>
        <family val="2"/>
      </rPr>
      <t>Pagos por inversiones (-)</t>
    </r>
  </si>
  <si>
    <r>
      <rPr>
        <b/>
        <sz val="8"/>
        <rFont val="Arial"/>
        <family val="2"/>
      </rPr>
      <t xml:space="preserve">7. </t>
    </r>
    <r>
      <rPr>
        <b/>
        <sz val="8"/>
        <rFont val="Arial"/>
        <family val="2"/>
      </rPr>
      <t>Cobros por desinversiones (+)</t>
    </r>
  </si>
  <si>
    <r>
      <rPr>
        <b/>
        <sz val="8"/>
        <rFont val="Arial"/>
        <family val="2"/>
      </rPr>
      <t xml:space="preserve">8. </t>
    </r>
    <r>
      <rPr>
        <b/>
        <sz val="8"/>
        <rFont val="Arial"/>
        <family val="2"/>
      </rPr>
      <t>FLUJOS DE EFECTIVO DE LAS ACTIVIDADES DE INVERSIÓN (7-6)</t>
    </r>
  </si>
  <si>
    <t>b) Inmovilizado intangible</t>
  </si>
  <si>
    <t>c) Inmovilizado material</t>
  </si>
  <si>
    <t>f) Otros activos financieros</t>
  </si>
  <si>
    <r>
      <rPr>
        <b/>
        <sz val="8"/>
        <rFont val="Arial"/>
        <family val="2"/>
      </rPr>
      <t xml:space="preserve">C. </t>
    </r>
    <r>
      <rPr>
        <b/>
        <sz val="8"/>
        <rFont val="Arial"/>
        <family val="2"/>
      </rPr>
      <t xml:space="preserve">FLUJOS DE EFECTIVO DE LAS ACTIVIDADES DE FINANCIACIÓN </t>
    </r>
  </si>
  <si>
    <t>g) Otros activos financieros</t>
  </si>
  <si>
    <r>
      <rPr>
        <b/>
        <sz val="8"/>
        <rFont val="Arial"/>
        <family val="2"/>
      </rPr>
      <t xml:space="preserve">9. </t>
    </r>
    <r>
      <rPr>
        <b/>
        <sz val="8"/>
        <rFont val="Arial"/>
        <family val="2"/>
      </rPr>
      <t>Cobros y pagos por instrumentos de patrimonio</t>
    </r>
  </si>
  <si>
    <r>
      <rPr>
        <b/>
        <sz val="8"/>
        <rFont val="Arial"/>
        <family val="2"/>
      </rPr>
      <t xml:space="preserve">10. </t>
    </r>
    <r>
      <rPr>
        <b/>
        <sz val="8"/>
        <rFont val="Arial"/>
        <family val="2"/>
      </rPr>
      <t>Cobros y pagos por instrumentos de pasivo financiero</t>
    </r>
  </si>
  <si>
    <t>b) Subvenciones, donaciones y legados recibidos (+)</t>
  </si>
  <si>
    <t>a) Emisión</t>
  </si>
  <si>
    <t xml:space="preserve">      2. Deudas con entidades del grupo y asociadas (+)</t>
  </si>
  <si>
    <r>
      <rPr>
        <b/>
        <sz val="8"/>
        <rFont val="Arial"/>
        <family val="2"/>
      </rPr>
      <t xml:space="preserve">D. </t>
    </r>
    <r>
      <rPr>
        <b/>
        <sz val="8"/>
        <rFont val="Arial"/>
        <family val="2"/>
      </rPr>
      <t>EFECTO DE LAS VARIACIONES DEL TIPO DE CAMBIO</t>
    </r>
  </si>
  <si>
    <t>b) Devolución y amortización</t>
  </si>
  <si>
    <r>
      <rPr>
        <b/>
        <sz val="8"/>
        <rFont val="Arial"/>
        <family val="2"/>
      </rPr>
      <t xml:space="preserve">E. </t>
    </r>
    <r>
      <rPr>
        <b/>
        <sz val="8"/>
        <rFont val="Arial"/>
        <family val="2"/>
      </rPr>
      <t>AUMENTO / DISMINUCIÓN NETA DEL EFECTIVO O EQUIVALENTES (+/-5+/-8+/-11+/-D)</t>
    </r>
  </si>
  <si>
    <t>ESTADO DE FLUJOS DE EFECTIVO</t>
  </si>
  <si>
    <t xml:space="preserve">Las notas 1 a 21 descritas en la memoria adjunta forman parte integrante del estado de flujos de efectivo correspondiente </t>
  </si>
  <si>
    <t>SALDO FINAL AL CIERRE DEL EJERCICIO 2012</t>
  </si>
  <si>
    <t>ESTADO DE CAMBIO EN EL PATRIMONIO NETO DEL EJERCICIO 2014</t>
  </si>
  <si>
    <t>reconocidos correspondiente al ejercicio 2014</t>
  </si>
  <si>
    <t>al ejercicio 2014.</t>
  </si>
  <si>
    <r>
      <rPr>
        <b/>
        <sz val="9"/>
        <rFont val="Arial"/>
        <family val="2"/>
      </rPr>
      <t xml:space="preserve">3. </t>
    </r>
    <r>
      <rPr>
        <b/>
        <sz val="9"/>
        <rFont val="Arial"/>
        <family val="2"/>
      </rPr>
      <t>Subvenciones de explotación públicas</t>
    </r>
  </si>
  <si>
    <t>PATRIMONIO NETO Y PASIVO</t>
  </si>
  <si>
    <t>A) PATRIMONIO NETO</t>
  </si>
  <si>
    <t>1. Fondo dotacionales o fondos sociales</t>
  </si>
  <si>
    <t>1. Remanente</t>
  </si>
  <si>
    <r>
      <rPr>
        <b/>
        <sz val="10"/>
        <color rgb="FF000000"/>
        <rFont val="Arial"/>
        <family val="2"/>
      </rPr>
      <t xml:space="preserve">VII. 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Aportaciones para compensar pérdidas</t>
    </r>
  </si>
  <si>
    <r>
      <rPr>
        <b/>
        <sz val="10"/>
        <rFont val="Arial"/>
        <family val="2"/>
      </rPr>
      <t>Ajustes</t>
    </r>
    <r>
      <rPr>
        <sz val="10"/>
        <rFont val="Arial"/>
        <family val="2"/>
      </rPr>
      <t xml:space="preserve"> por cambios de valor</t>
    </r>
  </si>
  <si>
    <t>A.2) Ajustes por cambios de valor</t>
  </si>
  <si>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Otros</t>
    </r>
  </si>
  <si>
    <t>A.3) Subvenciones, donaciones y legados recibidos</t>
  </si>
  <si>
    <t>1. Subvenciones oficiales de capital</t>
  </si>
  <si>
    <t>2. Donaciones y legados de capital</t>
  </si>
  <si>
    <t>3. Otras subvenciones, donaciones y legados</t>
  </si>
  <si>
    <t>a2)  Arrendaments i canons</t>
  </si>
  <si>
    <t>a3) Reparacions i conservació</t>
  </si>
  <si>
    <t>a4) Serveis professionals independents</t>
  </si>
  <si>
    <t>a6) Primeres assegurances</t>
  </si>
  <si>
    <t>a7) Serveis bancaris</t>
  </si>
  <si>
    <t>a8) Publicitat, propaganda i relacions públiques</t>
  </si>
  <si>
    <t>a9) Subministraments</t>
  </si>
  <si>
    <t>a10) Altres serveis</t>
  </si>
  <si>
    <t>FSG:</t>
  </si>
  <si>
    <t>ESTADO DE CAMBIOS EN EL PN 2008</t>
  </si>
  <si>
    <t>ESTADO DE CAMBIOS EN EL PATRIMONIO NETO</t>
  </si>
  <si>
    <t>Pasar 48.040,89 a PN017</t>
  </si>
  <si>
    <t>Línea FSG</t>
  </si>
  <si>
    <t>ESTADO DE INGRESOS Y GASTOS RECONOCIDOS (- ingresos / + gastos)</t>
  </si>
  <si>
    <t>2010 adaptat amb els nous productes 2011</t>
  </si>
  <si>
    <t>2010 adaptado a nuevos productos 2011</t>
  </si>
  <si>
    <t>2010 con productos 2010</t>
  </si>
  <si>
    <t>Variaciones de valor en activo y pasivo que impactan en el PN</t>
  </si>
  <si>
    <t>(800)</t>
  </si>
  <si>
    <t>(89)</t>
  </si>
  <si>
    <r>
      <rPr>
        <sz val="8"/>
        <color rgb="FF000000"/>
        <rFont val="Arial"/>
        <family val="2"/>
      </rPr>
      <t>(</t>
    </r>
    <r>
      <rPr>
        <b/>
        <sz val="8"/>
        <color rgb="FF000000"/>
        <rFont val="Arial"/>
        <family val="2"/>
      </rPr>
      <t>130100</t>
    </r>
    <r>
      <rPr>
        <sz val="8"/>
        <color rgb="FF000000"/>
        <rFont val="Arial"/>
        <family val="2"/>
      </rPr>
      <t>)</t>
    </r>
  </si>
  <si>
    <t>940PRE</t>
  </si>
  <si>
    <t>+ 9 SUBVENCIONES (no reintegrables) NUEVAS DEL EJERCICIO</t>
  </si>
  <si>
    <t>940080-PN016</t>
  </si>
  <si>
    <t>940080-PN017</t>
  </si>
  <si>
    <t>940080-PN021</t>
  </si>
  <si>
    <t>Sf 130 = Si 130</t>
  </si>
  <si>
    <r>
      <rPr>
        <b/>
        <sz val="10"/>
        <color indexed="12"/>
        <rFont val="Arial"/>
        <family val="2"/>
      </rPr>
      <t xml:space="preserve">3. </t>
    </r>
    <r>
      <rPr>
        <b/>
        <sz val="10"/>
        <color indexed="12"/>
        <rFont val="Arial"/>
        <family val="2"/>
      </rPr>
      <t>Subvenciones de explotación públicas</t>
    </r>
  </si>
  <si>
    <t>QUE PASAMOS A PN (132000-PN202 y 132000-PN205)</t>
  </si>
  <si>
    <t>940080-PN022</t>
  </si>
  <si>
    <t>941000-PN120</t>
  </si>
  <si>
    <t>941PRE</t>
  </si>
  <si>
    <r>
      <rPr>
        <sz val="8"/>
        <color rgb="FF000000"/>
        <rFont val="Arial"/>
        <family val="2"/>
      </rPr>
      <t>(</t>
    </r>
    <r>
      <rPr>
        <b/>
        <sz val="8"/>
        <color rgb="FF000000"/>
        <rFont val="Arial"/>
        <family val="2"/>
      </rPr>
      <t>132000</t>
    </r>
    <r>
      <rPr>
        <sz val="8"/>
        <color rgb="FF000000"/>
        <rFont val="Arial"/>
        <family val="2"/>
      </rPr>
      <t>)</t>
    </r>
  </si>
  <si>
    <t>942PRE</t>
  </si>
  <si>
    <t>942000-PN216</t>
  </si>
  <si>
    <t>942000-PN217</t>
  </si>
  <si>
    <t>942080-PN221</t>
  </si>
  <si>
    <t>942080-PN220</t>
  </si>
  <si>
    <t>(85)</t>
  </si>
  <si>
    <t>(8300)</t>
  </si>
  <si>
    <t>(833)</t>
  </si>
  <si>
    <t>(860)</t>
  </si>
  <si>
    <t>Variaciones de valor por vencimiento, enajenación de activos y pasivos, que impactan en el PN.</t>
  </si>
  <si>
    <t>(802)</t>
  </si>
  <si>
    <t>840PRE</t>
  </si>
  <si>
    <t>840000-PN016</t>
  </si>
  <si>
    <t>840000-PN017</t>
  </si>
  <si>
    <t>FACTURADAS QUE PASAMOS A PN (132000-PN202 y 132000-PN205) junto con 9</t>
  </si>
  <si>
    <t>840000-PN021</t>
  </si>
  <si>
    <t xml:space="preserve">  1.9. Cesión de uso </t>
  </si>
  <si>
    <r>
      <rPr>
        <sz val="8"/>
        <color rgb="FF000000"/>
        <rFont val="Arial"/>
        <family val="2"/>
      </rPr>
      <t>(</t>
    </r>
    <r>
      <rPr>
        <b/>
        <sz val="8"/>
        <color rgb="FF000000"/>
        <rFont val="Arial"/>
        <family val="2"/>
      </rPr>
      <t>131080</t>
    </r>
    <r>
      <rPr>
        <sz val="8"/>
        <color rgb="FF000000"/>
        <rFont val="Arial"/>
        <family val="2"/>
      </rPr>
      <t>)</t>
    </r>
  </si>
  <si>
    <r>
      <rPr>
        <b/>
        <sz val="10"/>
        <color indexed="12"/>
        <rFont val="Arial"/>
        <family val="2"/>
      </rPr>
      <t xml:space="preserve">2. </t>
    </r>
    <r>
      <rPr>
        <b/>
        <sz val="10"/>
        <color indexed="12"/>
        <rFont val="Arial"/>
        <family val="2"/>
      </rPr>
      <t>Financiación privada de inversiones</t>
    </r>
  </si>
  <si>
    <t>840080-PN022</t>
  </si>
  <si>
    <t>841000-PN120</t>
  </si>
  <si>
    <t>841PRE</t>
  </si>
  <si>
    <t>725/746</t>
  </si>
  <si>
    <t>842PRE</t>
  </si>
  <si>
    <t>842.000-PN216</t>
  </si>
  <si>
    <t>842.000-PN217</t>
  </si>
  <si>
    <t>842.000-PN221</t>
  </si>
  <si>
    <t>726/740</t>
  </si>
  <si>
    <t>842.000-PN220</t>
  </si>
  <si>
    <t>(836)</t>
  </si>
  <si>
    <t>(837)</t>
  </si>
  <si>
    <t>(862)</t>
  </si>
  <si>
    <t>_Rentings_</t>
  </si>
  <si>
    <t>I, II, VII y VIII</t>
  </si>
  <si>
    <t>Anticipo del reembolso</t>
  </si>
  <si>
    <t>Recuperación Grupo UOC</t>
  </si>
  <si>
    <t>Resultado pérdidas y ganancias</t>
  </si>
  <si>
    <t>(_swap_)</t>
  </si>
  <si>
    <t>PROFIT</t>
  </si>
  <si>
    <t>IN3</t>
  </si>
  <si>
    <t>2014 (+ ingresos / - gastos)</t>
  </si>
  <si>
    <t xml:space="preserve">Resultados de ejercicios anteriores (nota 1) </t>
  </si>
  <si>
    <t xml:space="preserve">Excedentes pendientes de destinar a las finalidades estatutarias </t>
  </si>
  <si>
    <t>Excedente del ejercicio</t>
  </si>
  <si>
    <t>Compensación de pérdidas</t>
  </si>
  <si>
    <t>Total</t>
  </si>
  <si>
    <t>Pendents de desemborsar</t>
  </si>
  <si>
    <t>S'ha de separar el romanent de GECSA i posar-lo a resultats d'exercicis anteriors</t>
  </si>
  <si>
    <t>A. SALDO, FINAL DE L'ANY 2006</t>
  </si>
  <si>
    <t>I. Ajustaments per canvis de criteri 2006 i anteriors</t>
  </si>
  <si>
    <t>II. Ajustaments per errors 2006 i anteriors</t>
  </si>
  <si>
    <t>B. SALDO AJUSTAT, INICI DE L'ANY 2007</t>
  </si>
  <si>
    <t>I. Total ingressos i despeses reconeguts</t>
  </si>
  <si>
    <t>II. Operacions de patrimoni net</t>
  </si>
  <si>
    <t xml:space="preserve">  1. Augments de fons dotacionals/fons socials/fons especials</t>
  </si>
  <si>
    <t xml:space="preserve">  2. (-) Reuccions de fons dotacionals/fons socials/fons especials</t>
  </si>
  <si>
    <t xml:space="preserve">  3. Conversió de passius financers en patrimoni net (condonació de deutes)</t>
  </si>
  <si>
    <t xml:space="preserve">  4. Altres aportacions</t>
  </si>
  <si>
    <t>III. Altres variacions del patrimoni net</t>
  </si>
  <si>
    <t>C. SALDO, FINAL DE L'ANY 2007</t>
  </si>
  <si>
    <t xml:space="preserve">I. Diferències per primera aplicació NIC/NIIF's </t>
  </si>
  <si>
    <t>II. Ajustaments per errors o canvis de criteri 2007</t>
  </si>
  <si>
    <t>D. SALDO AJUSTAT, INICI DE L'ANY 2008</t>
  </si>
  <si>
    <t>I. Total ingressos i despeses reconeguts     (8 i 9, 1a. Part Informe)</t>
  </si>
  <si>
    <t>II. Operacions de patrimoni net                        (Moviments grup 1)</t>
  </si>
  <si>
    <t xml:space="preserve">  2. (-) Reduccions de fons dotacionals/fons socials/fons especials</t>
  </si>
  <si>
    <t>III. Altres variacions del patrimoni net            (QUE NO PASSEN x 8 i 9)</t>
  </si>
  <si>
    <t>E. SALDO FINAL DE L'ANY 2008</t>
  </si>
  <si>
    <t>I. Ajustaments per canvis de criteri 2008 i anteriors</t>
  </si>
  <si>
    <t>II. Ajustaments per errors 2008 i anteriors</t>
  </si>
  <si>
    <t xml:space="preserve">III. Diferències per aplicació NIC/NIIF's </t>
  </si>
  <si>
    <t>F. SALDO AJUSTAT, INICI DE L'ANY 2009</t>
  </si>
  <si>
    <r>
      <t xml:space="preserve">I. Total ingressos i despeses reconeguts    </t>
    </r>
    <r>
      <rPr>
        <b/>
        <sz val="10"/>
        <color indexed="10"/>
        <rFont val="Arial"/>
        <family val="2"/>
      </rPr>
      <t xml:space="preserve"> (8 i 9, 1a. Part Informe)</t>
    </r>
  </si>
  <si>
    <r>
      <t xml:space="preserve">II. Operacions de patrimoni net   </t>
    </r>
    <r>
      <rPr>
        <b/>
        <sz val="10"/>
        <color indexed="10"/>
        <rFont val="Arial"/>
        <family val="2"/>
      </rPr>
      <t xml:space="preserve">                     (Moviments grup 1)</t>
    </r>
  </si>
  <si>
    <r>
      <t xml:space="preserve">III. Altres variacions del patrimoni net </t>
    </r>
    <r>
      <rPr>
        <b/>
        <sz val="10"/>
        <color indexed="10"/>
        <rFont val="Arial"/>
        <family val="2"/>
      </rPr>
      <t xml:space="preserve">           (QUE NO PASSEN x 8 i 9)</t>
    </r>
  </si>
  <si>
    <t>G. SALDO FINAL DE L'ANY 2009</t>
  </si>
  <si>
    <t>I. Ajustaments per canvis de criteri 2009 i anteriors</t>
  </si>
  <si>
    <t>II. Ajustaments per errors 2009 i anteriors</t>
  </si>
  <si>
    <t>H. SALDO AJUSTAT, INICI DE L'ANY 2010</t>
  </si>
  <si>
    <t>Moviments que no han passat per 8 i 9:</t>
  </si>
  <si>
    <t>ASSENTAMEN PORTAL UNIVERSIA</t>
  </si>
  <si>
    <t>I. SALDO FINAL DE L'ANY 2010</t>
  </si>
  <si>
    <t>I. Ajustaments per canvis de criteri 2010 i anteriors</t>
  </si>
  <si>
    <t>II. Ajustaments per errors 2010 i anteriors</t>
  </si>
  <si>
    <t>H. SALDO AJUSTAT, INICI DE L'ANY 2011</t>
  </si>
  <si>
    <t xml:space="preserve">ok </t>
  </si>
  <si>
    <t>I. SALDO FINAL DE L'ANY 2011</t>
  </si>
  <si>
    <t>ok</t>
  </si>
  <si>
    <t>I. Ajustaments per canvis de criteri 2011 i anteriors</t>
  </si>
  <si>
    <t>II. Ajustaments per errors 2011 i anteriors</t>
  </si>
  <si>
    <t>H. SALDO AJUSTAT, INICI DE L'ANY 2012</t>
  </si>
  <si>
    <t>I. SALDO FINAL DE L'ANY 2012</t>
  </si>
  <si>
    <t>H. SALDO AJUSTAT, INICI DE L'ANY 2013</t>
  </si>
  <si>
    <r>
      <rPr>
        <b/>
        <sz val="10"/>
        <rFont val="Arial"/>
        <family val="2"/>
      </rPr>
      <t xml:space="preserve">II. </t>
    </r>
    <r>
      <rPr>
        <b/>
        <sz val="10"/>
        <rFont val="Arial"/>
        <family val="2"/>
      </rPr>
      <t>Ajustes por errores 2011 y anteriores</t>
    </r>
  </si>
  <si>
    <t>Comprobación del saldo final 2014</t>
  </si>
  <si>
    <r>
      <rPr>
        <b/>
        <sz val="10"/>
        <rFont val="Arial"/>
        <family val="2"/>
      </rPr>
      <t xml:space="preserve">Excedente. </t>
    </r>
    <r>
      <rPr>
        <b/>
        <sz val="10"/>
        <rFont val="Arial"/>
        <family val="2"/>
      </rPr>
      <t xml:space="preserve">Ej. </t>
    </r>
    <r>
      <rPr>
        <b/>
        <sz val="10"/>
        <rFont val="Arial"/>
        <family val="2"/>
      </rPr>
      <t>ant.</t>
    </r>
  </si>
  <si>
    <t>Comprobación de la variación de PN en fondo (2014-2013)</t>
  </si>
  <si>
    <t>600-799</t>
  </si>
  <si>
    <t>130-131-132</t>
  </si>
  <si>
    <t>TOTAL PN</t>
  </si>
  <si>
    <t>Fondos sociales</t>
  </si>
  <si>
    <t>Resultado</t>
  </si>
  <si>
    <t>Subv. y donac.</t>
  </si>
  <si>
    <t>Ing. y gastos reconocidos (8 y 9)</t>
  </si>
  <si>
    <t>2012-2011</t>
  </si>
  <si>
    <t>Fondos propios</t>
  </si>
  <si>
    <t>A.1) Fondos propios</t>
  </si>
  <si>
    <t>Fondos dotacionales o fondos sociales pendientes de desembolsar</t>
  </si>
  <si>
    <t>2. Fondos dotacionales o fondos sociales pendientes de desembolsar</t>
  </si>
  <si>
    <t>Fondos especiales</t>
  </si>
  <si>
    <t>Excedente ej. Ant.</t>
  </si>
  <si>
    <t>Excedentes negativos de ejercicios anteriores</t>
  </si>
  <si>
    <t>2. Excedentes negativos de ejercicios anteriores</t>
  </si>
  <si>
    <r>
      <rPr>
        <b/>
        <sz val="10"/>
        <rFont val="Arial"/>
        <family val="2"/>
      </rPr>
      <t xml:space="preserve">V. </t>
    </r>
    <r>
      <rPr>
        <b/>
        <sz val="10"/>
        <rFont val="Arial"/>
        <family val="2"/>
      </rPr>
      <t>Excedentes pendientes de aplicación en actividades estatutarias</t>
    </r>
  </si>
  <si>
    <t>Excedente del ejercicio (positivo o negativo)</t>
  </si>
  <si>
    <t>Aportaciones para compensar pérdidas</t>
  </si>
  <si>
    <r>
      <rPr>
        <b/>
        <sz val="10"/>
        <rFont val="Arial"/>
        <family val="2"/>
      </rPr>
      <t xml:space="preserve">II. </t>
    </r>
    <r>
      <rPr>
        <b/>
        <sz val="10"/>
        <rFont val="Arial"/>
        <family val="2"/>
      </rPr>
      <t>Operaciones de cobertura</t>
    </r>
  </si>
  <si>
    <t>Operaciones de cobertura</t>
  </si>
  <si>
    <t>Otros</t>
  </si>
  <si>
    <t>Subvenciones oficiales de capital</t>
  </si>
  <si>
    <t>Donaciones y legados de capital</t>
  </si>
  <si>
    <t>131PRE</t>
  </si>
  <si>
    <t>132PRE</t>
  </si>
  <si>
    <t>Composición de fondos propios</t>
  </si>
  <si>
    <t>Total fondos propios después del resultado 2012</t>
  </si>
  <si>
    <t>OK balance a 31/12/2012</t>
  </si>
  <si>
    <t>Fondo social inicial</t>
  </si>
  <si>
    <t>Aportación inicial a fondos fundacionales</t>
  </si>
  <si>
    <t>Fondo social por aplicación del resultado</t>
  </si>
  <si>
    <t>Total aplicación de resultados a fondos fundacionales</t>
  </si>
  <si>
    <t>Por aplicación del resultado</t>
  </si>
  <si>
    <t>Total excedentes pendientes de aplicación en actividades estatutarias</t>
  </si>
  <si>
    <t>Total remanente extraordinario por la venta de GECSA</t>
  </si>
  <si>
    <t>Nota 1: están sumados los movimientos del epígrafe «Resultados negativos de ejercicios anteriores» utilizados</t>
  </si>
  <si>
    <t xml:space="preserve">para agrupar los resultados negativos de ejercicios anteriores a 2011 incluido, </t>
  </si>
  <si>
    <t xml:space="preserve">y el epígrafe «Remanente», donde hasta 2011 incluido se repartía el resultado. </t>
  </si>
  <si>
    <t>CUENTA DE PÉRDIDAS Y GANANCIAS A 31 DE DICIEMBRE DEL 2015</t>
  </si>
  <si>
    <t>PN 2015</t>
  </si>
  <si>
    <t>PN 2014</t>
  </si>
  <si>
    <t>Resultado por enajenación de GECSA</t>
  </si>
  <si>
    <t>Otras subv., donac. y legados incorp. result. del ejercicio</t>
  </si>
  <si>
    <t>Deterioro y resultado por alienaciones del inmovilizado</t>
  </si>
  <si>
    <t xml:space="preserve">  1.3. Otras subvenciones de la Generalitat (no CP)</t>
  </si>
  <si>
    <r>
      <rPr>
        <sz val="8"/>
        <color rgb="FF000000"/>
        <rFont val="Arial"/>
        <family val="2"/>
      </rPr>
      <t xml:space="preserve">* Incluido a efectos comparativos (véase la nota 2.4.2) </t>
    </r>
    <r>
      <rPr>
        <sz val="8"/>
        <color rgb="FFFF0000"/>
        <rFont val="Arial"/>
        <family val="2"/>
      </rPr>
      <t>(este pie de página solo se aplica para el año de transición)</t>
    </r>
  </si>
  <si>
    <t>PATRIMONIO NETO</t>
  </si>
  <si>
    <t>A.1)</t>
  </si>
  <si>
    <t>Excedentes de ejercicios anteriores</t>
  </si>
  <si>
    <t>Remanente</t>
  </si>
  <si>
    <t>IV.</t>
  </si>
  <si>
    <r>
      <rPr>
        <b/>
        <sz val="8"/>
        <rFont val="Arial"/>
        <family val="2"/>
      </rPr>
      <t>AJUSTES</t>
    </r>
    <r>
      <rPr>
        <b/>
        <sz val="8"/>
        <rFont val="Arial"/>
        <family val="2"/>
      </rPr>
      <t xml:space="preserve"> POR CAMBIOS DE VALOR</t>
    </r>
  </si>
  <si>
    <t>A.2)</t>
  </si>
  <si>
    <t>Activos financieros disponibles para la venta</t>
  </si>
  <si>
    <t>A.3)</t>
  </si>
  <si>
    <t>Otros pasivos financieros</t>
  </si>
  <si>
    <t>personal</t>
  </si>
  <si>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Diferencias por aplicación de NIC/NIIF </t>
    </r>
  </si>
  <si>
    <t>Trabajos realizados por la empresa para su activo</t>
  </si>
  <si>
    <t>e)</t>
  </si>
  <si>
    <t>Memoria</t>
  </si>
  <si>
    <t>FONDOS PROPIOS-</t>
  </si>
  <si>
    <t>Excedentes pendientes aplicación actividades estatutarias</t>
  </si>
  <si>
    <t>SUBVENCIONES, DONACIONES Y LEGADOS RECIBIDOS-</t>
  </si>
  <si>
    <r>
      <rPr>
        <b/>
        <sz val="11"/>
        <rFont val="Arial"/>
        <family val="2"/>
      </rPr>
      <t xml:space="preserve">I. </t>
    </r>
    <r>
      <rPr>
        <b/>
        <sz val="11"/>
        <rFont val="Arial"/>
        <family val="2"/>
      </rPr>
      <t>SALDO FINAL DEL AÑO 2014</t>
    </r>
  </si>
  <si>
    <t xml:space="preserve">  4. Otras aportaciones</t>
  </si>
  <si>
    <t>ASIENTO PORTAL UNIVERSIA</t>
  </si>
  <si>
    <t xml:space="preserve">  2. (-) Reducciones de fondos dotacionales / fondos sociales / fondos especiales</t>
  </si>
  <si>
    <t xml:space="preserve">  1. Aumentos de fondos dotacionales / fondos sociales / fondos especiales</t>
  </si>
  <si>
    <r>
      <rPr>
        <b/>
        <sz val="11"/>
        <rFont val="Arial"/>
        <family val="2"/>
      </rPr>
      <t xml:space="preserve">H. </t>
    </r>
    <r>
      <rPr>
        <b/>
        <sz val="11"/>
        <rFont val="Arial"/>
        <family val="2"/>
      </rPr>
      <t>SALDO AJUSTADO, INICIO DEL AÑO 2014</t>
    </r>
  </si>
  <si>
    <r>
      <rPr>
        <b/>
        <sz val="10"/>
        <rFont val="Arial"/>
        <family val="2"/>
      </rPr>
      <t xml:space="preserve">II. </t>
    </r>
    <r>
      <rPr>
        <b/>
        <sz val="10"/>
        <rFont val="Arial"/>
        <family val="2"/>
      </rPr>
      <t>Ajustes por errores 2011 y anteriores</t>
    </r>
  </si>
  <si>
    <t>f)</t>
  </si>
  <si>
    <r>
      <rPr>
        <b/>
        <sz val="8"/>
        <rFont val="Arial"/>
        <family val="2"/>
      </rPr>
      <t>RESULTADO DEL EJERCICIO</t>
    </r>
    <r>
      <rPr>
        <sz val="10"/>
        <color rgb="FF000000"/>
        <rFont val="Arial"/>
        <family val="2"/>
      </rPr>
      <t xml:space="preserve"> </t>
    </r>
  </si>
  <si>
    <t>d)</t>
  </si>
  <si>
    <r>
      <rPr>
        <b/>
        <sz val="11"/>
        <color indexed="12"/>
        <rFont val="Arial"/>
        <family val="2"/>
      </rPr>
      <t xml:space="preserve">I. </t>
    </r>
    <r>
      <rPr>
        <b/>
        <sz val="11"/>
        <color indexed="12"/>
        <rFont val="Arial"/>
        <family val="2"/>
      </rPr>
      <t>SALDO FINAL DEL AÑO 2015</t>
    </r>
  </si>
  <si>
    <r>
      <rPr>
        <b/>
        <sz val="10"/>
        <rFont val="Arial"/>
        <family val="2"/>
      </rPr>
      <t xml:space="preserve">I. </t>
    </r>
    <r>
      <rPr>
        <b/>
        <sz val="10"/>
        <rFont val="Arial"/>
        <family val="2"/>
      </rPr>
      <t xml:space="preserve">Total ingresos y gastos reconocidos (8 y 9, 1.ª </t>
    </r>
    <r>
      <rPr>
        <b/>
        <sz val="10"/>
        <rFont val="Arial"/>
        <family val="2"/>
      </rPr>
      <t>parte del informe)</t>
    </r>
  </si>
  <si>
    <r>
      <rPr>
        <b/>
        <sz val="11"/>
        <rFont val="Arial"/>
        <family val="2"/>
      </rPr>
      <t xml:space="preserve">H. </t>
    </r>
    <r>
      <rPr>
        <b/>
        <sz val="11"/>
        <rFont val="Arial"/>
        <family val="2"/>
      </rPr>
      <t>SALDO AJUSTADO, INICIO DEL AÑO 2015</t>
    </r>
  </si>
  <si>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Diferencias por aplicación NIC / NIIF s </t>
    </r>
  </si>
  <si>
    <t>Amortización GECSA</t>
  </si>
  <si>
    <t>A.5)</t>
  </si>
  <si>
    <t>Activos no corrientes y pasivos vinculados, mantenidos para la venta</t>
  </si>
  <si>
    <t xml:space="preserve">  3.7. Otras subvenciones del sector público</t>
  </si>
  <si>
    <t xml:space="preserve">  3.5. Otras subvenciones del Ministerio</t>
  </si>
  <si>
    <t xml:space="preserve">  1.6. Subvenciones de la UE</t>
  </si>
  <si>
    <r>
      <rPr>
        <b/>
        <sz val="9"/>
        <rFont val="Arial"/>
        <family val="2"/>
      </rPr>
      <t xml:space="preserve">1. </t>
    </r>
    <r>
      <rPr>
        <b/>
        <sz val="9"/>
        <rFont val="Arial"/>
        <family val="2"/>
      </rPr>
      <t>Financiación pública de inversiones</t>
    </r>
  </si>
  <si>
    <t>Las notas 1 a 21 descritas en la Memoria adjunta forman parte integrante de la cuenta de pérdidas y ganancias correspondiente al ejercicio 2015.</t>
  </si>
  <si>
    <r>
      <rPr>
        <b/>
        <sz val="10"/>
        <rFont val="Arial"/>
        <family val="2"/>
      </rPr>
      <t xml:space="preserve">I. </t>
    </r>
    <r>
      <rPr>
        <b/>
        <sz val="10"/>
        <rFont val="Arial"/>
        <family val="2"/>
      </rPr>
      <t xml:space="preserve">Total ingresos y gastos reconocidos (8 y 9, 1a. </t>
    </r>
    <r>
      <rPr>
        <b/>
        <sz val="10"/>
        <rFont val="Arial"/>
        <family val="2"/>
      </rPr>
      <t>Parte Informe)</t>
    </r>
  </si>
  <si>
    <t>Comprobación saldo final 2012</t>
  </si>
  <si>
    <r>
      <rPr>
        <b/>
        <sz val="8"/>
        <rFont val="Arial"/>
        <family val="2"/>
      </rPr>
      <t>113000</t>
    </r>
    <r>
      <rPr>
        <b/>
        <sz val="7"/>
        <color rgb="FF000000"/>
        <rFont val="Arial"/>
        <family val="2"/>
      </rPr>
      <t xml:space="preserve"> (2007: </t>
    </r>
    <r>
      <rPr>
        <b/>
        <sz val="7"/>
        <color rgb="FF000000"/>
        <rFont val="Arial"/>
        <family val="2"/>
      </rPr>
      <t>117)</t>
    </r>
  </si>
  <si>
    <t>SWAP</t>
  </si>
  <si>
    <t>Fondo dotacionales o fondos sociales</t>
  </si>
  <si>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</t>
    </r>
  </si>
  <si>
    <t>Resultado ejercicio 2012</t>
  </si>
  <si>
    <t>Por coberturas de flujos de efectivo</t>
  </si>
  <si>
    <t xml:space="preserve">  1.4. Subvenciones entidades dependientes Generalidad (incluidas AP)</t>
  </si>
  <si>
    <r>
      <rPr>
        <b/>
        <sz val="9"/>
        <rFont val="Arial"/>
        <family val="2"/>
      </rPr>
      <t xml:space="preserve">4. </t>
    </r>
    <r>
      <rPr>
        <b/>
        <sz val="9"/>
        <rFont val="Arial"/>
        <family val="2"/>
      </rPr>
      <t>Subvenciones de explotación privadas</t>
    </r>
  </si>
  <si>
    <t xml:space="preserve">Las notas 1 a 21 descritas en la Memoria adjunta forman parte integrante del estado de ingresos y gastos </t>
  </si>
  <si>
    <r>
      <rPr>
        <sz val="8"/>
        <color rgb="FF000000"/>
        <rFont val="Arial"/>
        <family val="2"/>
      </rPr>
      <t>(</t>
    </r>
    <r>
      <rPr>
        <b/>
        <sz val="8"/>
        <color rgb="FF000000"/>
        <rFont val="Arial"/>
        <family val="2"/>
      </rPr>
      <t>130100</t>
    </r>
    <r>
      <rPr>
        <sz val="8"/>
        <color rgb="FF000000"/>
        <rFont val="Arial"/>
        <family val="2"/>
      </rPr>
      <t>)</t>
    </r>
  </si>
  <si>
    <t>sumatorio</t>
  </si>
  <si>
    <t xml:space="preserve">  1.8. Derechos de financiación</t>
  </si>
  <si>
    <r>
      <rPr>
        <b/>
        <sz val="10"/>
        <rFont val="Arial"/>
        <family val="2"/>
      </rPr>
      <t>-9</t>
    </r>
    <r>
      <rPr>
        <b/>
        <sz val="7"/>
        <color rgb="FF000000"/>
        <rFont val="Arial"/>
        <family val="2"/>
      </rPr>
      <t xml:space="preserve"> (CIERRES)</t>
    </r>
    <r>
      <rPr>
        <b/>
        <sz val="10"/>
        <rFont val="Arial"/>
        <family val="2"/>
      </rPr>
      <t xml:space="preserve">SUBVENCIONES (no reintegrables) DEL EJERCICIO </t>
    </r>
  </si>
  <si>
    <r>
      <rPr>
        <sz val="8"/>
        <color rgb="FF000000"/>
        <rFont val="Arial"/>
        <family val="2"/>
      </rPr>
      <t>(</t>
    </r>
    <r>
      <rPr>
        <b/>
        <sz val="8"/>
        <color rgb="FF000000"/>
        <rFont val="Arial"/>
        <family val="2"/>
      </rPr>
      <t>132000</t>
    </r>
    <r>
      <rPr>
        <sz val="8"/>
        <color rgb="FF000000"/>
        <rFont val="Arial"/>
        <family val="2"/>
      </rPr>
      <t>)</t>
    </r>
  </si>
  <si>
    <r>
      <rPr>
        <b/>
        <sz val="10"/>
        <color indexed="12"/>
        <rFont val="Arial"/>
        <family val="2"/>
      </rPr>
      <t xml:space="preserve">3. </t>
    </r>
    <r>
      <rPr>
        <b/>
        <sz val="10"/>
        <color indexed="12"/>
        <rFont val="Arial"/>
        <family val="2"/>
      </rPr>
      <t>Subvenciones de explotación</t>
    </r>
  </si>
  <si>
    <r>
      <rPr>
        <sz val="8"/>
        <color rgb="FF000000"/>
        <rFont val="Arial"/>
        <family val="2"/>
      </rPr>
      <t>(</t>
    </r>
    <r>
      <rPr>
        <b/>
        <sz val="8"/>
        <color rgb="FF000000"/>
        <rFont val="Arial"/>
        <family val="2"/>
      </rPr>
      <t>131080</t>
    </r>
    <r>
      <rPr>
        <sz val="8"/>
        <color rgb="FF000000"/>
        <rFont val="Arial"/>
        <family val="2"/>
      </rPr>
      <t>)</t>
    </r>
  </si>
  <si>
    <t xml:space="preserve">  3.2. Subvenciones CP gastos Ministerio</t>
  </si>
  <si>
    <r>
      <rPr>
        <b/>
        <sz val="10"/>
        <color indexed="12"/>
        <rFont val="Arial"/>
        <family val="2"/>
      </rPr>
      <t xml:space="preserve">4. </t>
    </r>
    <r>
      <rPr>
        <b/>
        <sz val="10"/>
        <color indexed="12"/>
        <rFont val="Arial"/>
        <family val="2"/>
      </rPr>
      <t>Subvenciones de explotación privadas</t>
    </r>
  </si>
  <si>
    <r>
      <rPr>
        <b/>
        <sz val="10"/>
        <rFont val="Arial"/>
        <family val="2"/>
      </rPr>
      <t xml:space="preserve">+ 8 SUBVENCIONES (no reintegrables) </t>
    </r>
    <r>
      <rPr>
        <b/>
        <sz val="10"/>
        <rFont val="Arial"/>
        <family val="2"/>
      </rPr>
      <t>QUE PASAMOS A RESULTADOS</t>
    </r>
  </si>
  <si>
    <r>
      <rPr>
        <b/>
        <sz val="10"/>
        <rFont val="Arial"/>
        <family val="2"/>
      </rPr>
      <t>-8</t>
    </r>
    <r>
      <rPr>
        <b/>
        <sz val="7"/>
        <color rgb="FF000000"/>
        <rFont val="Arial"/>
        <family val="2"/>
      </rPr>
      <t xml:space="preserve"> (CIERRES)</t>
    </r>
    <r>
      <rPr>
        <b/>
        <sz val="10"/>
        <rFont val="Arial"/>
        <family val="2"/>
      </rPr>
      <t xml:space="preserve">SUBVENCIONES (no reintegrables) </t>
    </r>
  </si>
  <si>
    <r>
      <rPr>
        <b/>
        <sz val="9"/>
        <rFont val="Arial"/>
        <family val="2"/>
      </rPr>
      <t xml:space="preserve">3. </t>
    </r>
    <r>
      <rPr>
        <b/>
        <sz val="9"/>
        <rFont val="Arial"/>
        <family val="2"/>
      </rPr>
      <t>Subvenciones de explotación</t>
    </r>
  </si>
  <si>
    <r>
      <rPr>
        <b/>
        <sz val="8"/>
        <rFont val="Arial"/>
        <family val="2"/>
      </rPr>
      <t xml:space="preserve">11. </t>
    </r>
    <r>
      <rPr>
        <b/>
        <sz val="8"/>
        <rFont val="Arial"/>
        <family val="2"/>
      </rPr>
      <t>FLUJOS DE EFECTIVO DE LAS ACTIVIDADES DE FINANCIACIÓN)</t>
    </r>
  </si>
  <si>
    <t xml:space="preserve">  1.7. Otras subvenciones del sector público</t>
  </si>
  <si>
    <t>Otras subvenciones, donaciones y legados</t>
  </si>
  <si>
    <t xml:space="preserve">  3. Conversión de pasivos financieros en patrimonio neto (condonación de deudas)</t>
  </si>
  <si>
    <t>Movimientos que no han pasado por 8 y 9:</t>
  </si>
  <si>
    <r>
      <rPr>
        <b/>
        <sz val="10"/>
        <rFont val="Arial"/>
        <family val="2"/>
      </rPr>
      <t xml:space="preserve">II. </t>
    </r>
    <r>
      <rPr>
        <b/>
        <sz val="10"/>
        <rFont val="Arial"/>
        <family val="2"/>
      </rPr>
      <t>Operaciones de patrimonio neto (movimientos del grupo 1)</t>
    </r>
  </si>
  <si>
    <r>
      <rPr>
        <b/>
        <sz val="11"/>
        <rFont val="Arial"/>
        <family val="2"/>
      </rPr>
      <t xml:space="preserve">I. </t>
    </r>
    <r>
      <rPr>
        <b/>
        <sz val="11"/>
        <rFont val="Arial"/>
        <family val="2"/>
      </rPr>
      <t>SALDO FINAL DEL AÑO 2013</t>
    </r>
  </si>
  <si>
    <t>FUNDACIÓ PER A LA UNIVERSITAT OBERTA DE CATALUNYA</t>
  </si>
  <si>
    <t>(euros)</t>
  </si>
  <si>
    <t>Notas de la memoria</t>
  </si>
  <si>
    <t>Ejercicio 2011</t>
  </si>
  <si>
    <t>Ejercicio 2010</t>
  </si>
  <si>
    <t>Ingresos para las actividades</t>
  </si>
  <si>
    <t>15.1</t>
  </si>
  <si>
    <t>Prestaciones de servicios</t>
  </si>
  <si>
    <t>Ingresos recibidos con carácter periódico</t>
  </si>
  <si>
    <t>Ingresos de promociones, patrocinadores y colaboraciones</t>
  </si>
  <si>
    <t>Subvenciones oficiales a las actividades</t>
  </si>
  <si>
    <t>Donaciones y otros ingresos para las actividades</t>
  </si>
  <si>
    <t>Otras subvenciones, donaciones y legados incorporados al resultado del ejercicio</t>
  </si>
  <si>
    <t>Reintegro de subvenciones, donaciones y legados recibidos</t>
  </si>
  <si>
    <t>Ayudas concedidas</t>
  </si>
  <si>
    <t>Gastos por colaboraciones y por el ejercicio del cargo de miembro del órgano gobierno</t>
  </si>
  <si>
    <t>Reintegro de ayudas y asignaciones</t>
  </si>
  <si>
    <t>Variaciones de existencias de productos terminados y en curso</t>
  </si>
  <si>
    <t>Trabajos realizados por la entidad para su activo</t>
  </si>
  <si>
    <t>15.2</t>
  </si>
  <si>
    <t>Consumo de bienes destinados a las actividades</t>
  </si>
  <si>
    <t>Trabajos realizados por otras entidades</t>
  </si>
  <si>
    <t>Deterioro de bienes destinados a las actividades</t>
  </si>
  <si>
    <t>Otros ingresos de las actividades</t>
  </si>
  <si>
    <t>Ingresos por servicios al personal</t>
  </si>
  <si>
    <t>15.3</t>
  </si>
  <si>
    <t>Provisiones</t>
  </si>
  <si>
    <t>Exceso de provisiones</t>
  </si>
  <si>
    <t>Deterioro y resultado por enajenaciones del inmovilizado</t>
  </si>
  <si>
    <t>De participaciones en instrumentos de patrimonio</t>
  </si>
  <si>
    <t>a1) En entidades del grupo y asociadas</t>
  </si>
  <si>
    <t>a2) En terceros</t>
  </si>
  <si>
    <t xml:space="preserve"> De valores negociables y otros instrumentos financieros</t>
  </si>
  <si>
    <t>b1) En entidades del grupo y asociadas</t>
  </si>
  <si>
    <t>b2) En terceros</t>
  </si>
  <si>
    <t>Por deudas con entidades del grupo y asociadas</t>
  </si>
  <si>
    <t xml:space="preserve">  3.6. Subvenciones de la UE</t>
  </si>
  <si>
    <t>Por actualización de provisiones</t>
  </si>
  <si>
    <t>Variación de valor razonable en instrumentos financieros</t>
  </si>
  <si>
    <t>Imputación al resultado del ejercicio por activos financieros disponibles para la venta</t>
  </si>
  <si>
    <t xml:space="preserve">  3.4. Subvenciones entidades dependientes Generalidad (incluidas AP)</t>
  </si>
  <si>
    <t>Deterioro y resultado por enajenaciones de instrumentos</t>
  </si>
  <si>
    <r>
      <rPr>
        <b/>
        <sz val="8"/>
        <rFont val="Arial"/>
        <family val="2"/>
      </rPr>
      <t>RESULTADO DEL EJERCICIO PROCEDENTE DE OPERACIONES</t>
    </r>
    <r>
      <rPr>
        <sz val="10"/>
        <color rgb="FF000000"/>
        <rFont val="Arial"/>
        <family val="2"/>
      </rPr>
      <t xml:space="preserve"> </t>
    </r>
  </si>
  <si>
    <t>A.4)</t>
  </si>
  <si>
    <t>RESULTADO DEL EJERCICIO PROCEDENTE DE OPERACIONES</t>
  </si>
  <si>
    <t>RESULTADO DEL EJERCICIO</t>
  </si>
  <si>
    <t>ACTIVO</t>
  </si>
  <si>
    <t>31/12/2015</t>
  </si>
  <si>
    <t>31/12/2014</t>
  </si>
  <si>
    <t>b)</t>
  </si>
  <si>
    <t>ACTIVO NO CORRIENTE</t>
  </si>
  <si>
    <t>Por valoración de instrumentos financieros</t>
  </si>
  <si>
    <t>Inmovilizado intangible</t>
  </si>
  <si>
    <t>Patentes, licencias, marcas y similares</t>
  </si>
  <si>
    <t>Fondo de comercio</t>
  </si>
  <si>
    <t>Otros ingresos de explotación</t>
  </si>
  <si>
    <t>Aplicaciones informáticas</t>
  </si>
  <si>
    <r>
      <rPr>
        <b/>
        <sz val="10"/>
        <rFont val="Arial"/>
        <family val="2"/>
      </rPr>
      <t>Ajustes</t>
    </r>
    <r>
      <rPr>
        <sz val="10"/>
        <rFont val="Arial"/>
        <family val="2"/>
      </rPr>
      <t xml:space="preserve"> por cambios de valor</t>
    </r>
  </si>
  <si>
    <t>Materiales didácticos</t>
  </si>
  <si>
    <t>Reservas</t>
  </si>
  <si>
    <t>Derechos sobre bienes cedidos en uso gratuitamente</t>
  </si>
  <si>
    <t>Otro inmovilizado intangible</t>
  </si>
  <si>
    <t>Inmovilizado material</t>
  </si>
  <si>
    <t>Construcciones</t>
  </si>
  <si>
    <t>Instalaciones técnicas</t>
  </si>
  <si>
    <t>Mobiliario</t>
  </si>
  <si>
    <t>Equipos para procesamientos de información</t>
  </si>
  <si>
    <t>Otro inmovilizado material</t>
  </si>
  <si>
    <t>V.</t>
  </si>
  <si>
    <t>Inversiones en empresas del grupo y asociadas a largo plazo</t>
  </si>
  <si>
    <t>Ingresos por las actividades</t>
  </si>
  <si>
    <t>Inversiones financieras a largo plazo</t>
  </si>
  <si>
    <t>Créditos a terceros</t>
  </si>
  <si>
    <t>ACTIVO CORRIENTE</t>
  </si>
  <si>
    <t>Existencias</t>
  </si>
  <si>
    <t>Bienes destinados a las actividades</t>
  </si>
  <si>
    <t>Usuarios, patrocinadores y deudores por actividades y otras cuentas por cobrar</t>
  </si>
  <si>
    <t>Usuarios y deudores por ventas y prestación de servicios</t>
  </si>
  <si>
    <t>1. Alumnos</t>
  </si>
  <si>
    <t>2. Deudores por subvenciones</t>
  </si>
  <si>
    <t>3. Deudores por prestaciones de servicios</t>
  </si>
  <si>
    <t>Deudores, entidades del grupo, entidades asociadas y otras partes vinculadas</t>
  </si>
  <si>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Otras variaciones del patrimonio neto (que no pasan por 8 y 9)</t>
    </r>
  </si>
  <si>
    <t>Otros deudores</t>
  </si>
  <si>
    <t>Otros créditos con las administraciones públicas</t>
  </si>
  <si>
    <t>Inversiones financieras a corto plazo</t>
  </si>
  <si>
    <t>Efectivo y otros activos líquidos equivalentes</t>
  </si>
  <si>
    <t>Tesorería</t>
  </si>
  <si>
    <t>TOTAL ACTIVO</t>
  </si>
  <si>
    <t>31.12.2015</t>
  </si>
  <si>
    <t>31.12.2014</t>
  </si>
  <si>
    <t>PASIVO</t>
  </si>
  <si>
    <t>FONDOS PROPIOS</t>
  </si>
  <si>
    <t>Fondo dotacional</t>
  </si>
  <si>
    <t>Fondos dotacionales</t>
  </si>
  <si>
    <t>Resultados negativos de ejercicios anteriores</t>
  </si>
  <si>
    <t>Efecto impositivo</t>
  </si>
  <si>
    <t>Excedentes pendientes de aplicación en actividades estatutarias</t>
  </si>
  <si>
    <t>Excedentes del ejercicio</t>
  </si>
  <si>
    <t xml:space="preserve"> Activos financieros disponibles para la venta</t>
  </si>
  <si>
    <t>SUBVENCIONES, DONACIONES Y LEGADOS RECIBIDOS</t>
  </si>
  <si>
    <t>Subvenciones oficiales en capital</t>
  </si>
  <si>
    <t>Donaciones y legados en capital</t>
  </si>
  <si>
    <t>PASIVO NO CORRIENTE</t>
  </si>
  <si>
    <t>Provisiones a largo plazo</t>
  </si>
  <si>
    <t>Otras provisiones</t>
  </si>
  <si>
    <t>Deudas a largo plazo</t>
  </si>
  <si>
    <t>C)</t>
  </si>
  <si>
    <t>PASIVO CORRIENTE</t>
  </si>
  <si>
    <t>Deudas a corto plazo</t>
  </si>
  <si>
    <t>Deudas con entidades de crédito</t>
  </si>
  <si>
    <t>Deudas con empresas del grupo y empresas asociadas a corto plazo</t>
  </si>
  <si>
    <t>Proveedores de inmovilizado, entidades del grupo y entidades asociadas</t>
  </si>
  <si>
    <t>Acreedores comerciales y otras cuentas por pagar</t>
  </si>
  <si>
    <t>Proveedores</t>
  </si>
  <si>
    <t>Proveedores, empresas del grupo y empresas asociadas</t>
  </si>
  <si>
    <t>Otras deudas con las administraciones públicas</t>
  </si>
  <si>
    <t>Anticipos de usuarios</t>
  </si>
  <si>
    <t>TOTAL PATRIMONIO NETO Y PASIVO</t>
  </si>
  <si>
    <t>Ejercicio</t>
  </si>
  <si>
    <t>Prestación de servicios</t>
  </si>
  <si>
    <t>Nota 15.1</t>
  </si>
  <si>
    <t xml:space="preserve">Subvenciones oficiales a las actividades </t>
  </si>
  <si>
    <t>Donaciones y otros ingresos para actividades</t>
  </si>
  <si>
    <t>Nota 15.2</t>
  </si>
  <si>
    <t>c)</t>
  </si>
  <si>
    <t>Nota 15.3</t>
  </si>
  <si>
    <t>a2) Arrendamientos y cánones</t>
  </si>
  <si>
    <t>a3) Reparaciones y conservación</t>
  </si>
  <si>
    <t>a4) Servicios profesionales independientes</t>
  </si>
  <si>
    <t>a6) Primas de seguros</t>
  </si>
  <si>
    <t>a7) Servicios bancarios</t>
  </si>
  <si>
    <t>a8) Publicidad, propaganda y relaciones públicas</t>
  </si>
  <si>
    <t>a9) Suministros</t>
  </si>
  <si>
    <t>a10) Otros servicios</t>
  </si>
  <si>
    <t>Amortización de GECSA</t>
  </si>
  <si>
    <t>10.</t>
  </si>
  <si>
    <t>12.</t>
  </si>
  <si>
    <t>13.</t>
  </si>
  <si>
    <t>14.</t>
  </si>
  <si>
    <t>De valores negociables y otros instrumentos financieros</t>
  </si>
  <si>
    <t>15.</t>
  </si>
  <si>
    <t>Por deudas con empresas del grupo y empresas asociadas</t>
  </si>
  <si>
    <t>17.</t>
  </si>
  <si>
    <t>Impuestos sobre beneficios</t>
  </si>
  <si>
    <t xml:space="preserve">Fondos </t>
  </si>
  <si>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Reservas</t>
    </r>
  </si>
  <si>
    <t>Subvenciones, donaciones y legados recibidos</t>
  </si>
  <si>
    <r>
      <rPr>
        <b/>
        <sz val="10"/>
        <color indexed="12"/>
        <rFont val="Arial"/>
        <family val="2"/>
      </rPr>
      <t xml:space="preserve">1. </t>
    </r>
    <r>
      <rPr>
        <b/>
        <sz val="10"/>
        <color indexed="12"/>
        <rFont val="Arial"/>
        <family val="2"/>
      </rPr>
      <t>Financiación pública de inversiones</t>
    </r>
  </si>
  <si>
    <t>TOTAL</t>
  </si>
  <si>
    <r>
      <rPr>
        <b/>
        <sz val="10"/>
        <rFont val="Arial"/>
        <family val="2"/>
      </rPr>
      <t xml:space="preserve">II. </t>
    </r>
    <r>
      <rPr>
        <b/>
        <sz val="10"/>
        <rFont val="Arial"/>
        <family val="2"/>
      </rPr>
      <t>Operaciones de patrimonio neto (Movimientos grupo 1)</t>
    </r>
  </si>
  <si>
    <t>Asentamiento PORTAL UNIVERSIA</t>
  </si>
  <si>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Otras variaciones del patrimonio neto (QUE NO PASAN x 8 y 9)</t>
    </r>
  </si>
  <si>
    <t xml:space="preserve">  4. otras aportaciones</t>
  </si>
  <si>
    <t>Comprobación saldo final 2015</t>
  </si>
  <si>
    <t>_Swap_</t>
  </si>
  <si>
    <t>Fondos dotacionales o fondos sociales</t>
  </si>
  <si>
    <t>600000-799999</t>
  </si>
  <si>
    <t>Resultado del ejercicio 2012</t>
  </si>
  <si>
    <t>ESTADO DE CAMBIOS EN EL PATRIMONIO NETO DEL EJERCICIO 2015</t>
  </si>
  <si>
    <t>B) ESTADO TOTAL DE CAMBIOS EN EL PATRIMONIO NETO</t>
  </si>
  <si>
    <t>Excedentes</t>
  </si>
  <si>
    <t xml:space="preserve">Excedentes pendientes </t>
  </si>
  <si>
    <t>Ajustes por</t>
  </si>
  <si>
    <t>Subvenciones,</t>
  </si>
  <si>
    <r>
      <rPr>
        <b/>
        <sz val="9"/>
        <rFont val="Arial"/>
        <family val="2"/>
      </rPr>
      <t xml:space="preserve">     Total ingresos y gastos </t>
    </r>
    <r>
      <rPr>
        <b/>
        <sz val="9"/>
        <rFont val="Arial"/>
        <family val="2"/>
      </rPr>
      <t>reconocid</t>
    </r>
    <r>
      <rPr>
        <b/>
        <sz val="9"/>
        <rFont val="Arial"/>
        <family val="2"/>
      </rPr>
      <t>os</t>
    </r>
  </si>
  <si>
    <t>de ejercicios</t>
  </si>
  <si>
    <t xml:space="preserve">Excedente </t>
  </si>
  <si>
    <t xml:space="preserve">de aplicación en </t>
  </si>
  <si>
    <t>cambios de</t>
  </si>
  <si>
    <t xml:space="preserve">donaciones </t>
  </si>
  <si>
    <t>Dotacionales</t>
  </si>
  <si>
    <t xml:space="preserve">     Otras variaciones del patrimonio neto</t>
  </si>
  <si>
    <t>anteriores</t>
  </si>
  <si>
    <t>del ejercicio</t>
  </si>
  <si>
    <t>actividades estatutarias</t>
  </si>
  <si>
    <t>valor</t>
  </si>
  <si>
    <t>y legados</t>
  </si>
  <si>
    <r>
      <rPr>
        <b/>
        <sz val="9"/>
        <rFont val="Arial"/>
        <family val="2"/>
      </rPr>
      <t xml:space="preserve">     Total ingresos y gastos </t>
    </r>
    <r>
      <rPr>
        <b/>
        <sz val="9"/>
        <rFont val="Arial"/>
        <family val="2"/>
      </rPr>
      <t>reconocid</t>
    </r>
    <r>
      <rPr>
        <b/>
        <sz val="9"/>
        <rFont val="Arial"/>
        <family val="2"/>
      </rPr>
      <t>os</t>
    </r>
  </si>
  <si>
    <t>SALDO AJUSTADO AL INICIO DEL EJERCICIO 2014</t>
  </si>
  <si>
    <t>SALDO FINAL DEL EJERCICIO 2014</t>
  </si>
  <si>
    <t>Las notas 1 a 21 descritas en la memoria adjunta forman parte integrante del estado total de cambios en el patrimonio neto correspondiente al ejercicio 2015.</t>
  </si>
  <si>
    <t>Ejercicio 2015</t>
  </si>
  <si>
    <t>Ejercicio 2014</t>
  </si>
  <si>
    <t>A) Resultado de la cuenta de resultados</t>
  </si>
  <si>
    <t>Ingresos y gastos imputados directamente al patrimonio neto</t>
  </si>
  <si>
    <t>1. Activos financieros disponibles para la venta</t>
  </si>
  <si>
    <t xml:space="preserve">II. </t>
  </si>
  <si>
    <t xml:space="preserve">  1.1. Subvenciones CP inversiones Generalitat</t>
  </si>
  <si>
    <t xml:space="preserve">  1.5. Otras subvenciones del Ministerio </t>
  </si>
  <si>
    <t xml:space="preserve">  1.10. Subvenciones CP remanente años anteriores</t>
  </si>
  <si>
    <t xml:space="preserve">  3.3. Otras subvenciones Generalitat (no CP)</t>
  </si>
  <si>
    <t>Por ganancias y pérdidas actuariales y otros ajustes</t>
  </si>
  <si>
    <t xml:space="preserve">V. </t>
  </si>
  <si>
    <t xml:space="preserve">VI. </t>
  </si>
  <si>
    <t>Transferencias a la cuenta de resultados</t>
  </si>
  <si>
    <t>IX.</t>
  </si>
  <si>
    <t xml:space="preserve">  1.2. Subvenciones CP inversiones Ministerio</t>
  </si>
  <si>
    <t xml:space="preserve">  1.5. Otras subvenciones del Ministerio</t>
  </si>
  <si>
    <t xml:space="preserve">  1.9. Cesión de uso</t>
  </si>
  <si>
    <t xml:space="preserve">  3.8. Subvenciones gastos PROFIT</t>
  </si>
  <si>
    <t xml:space="preserve">X. </t>
  </si>
  <si>
    <t>XI.</t>
  </si>
  <si>
    <t>C) Total transferencias a la cuenta de resultados (VII+VIII+IX+X+XI)</t>
  </si>
  <si>
    <t>EFECTO EN EL PATRIMONIO NETO (B+C)</t>
  </si>
  <si>
    <t>TOTAL DE INGRESOS Y GASTOS RECONOCIDOS (A+B+C)</t>
  </si>
  <si>
    <t>Ingresos y gastos imputados directamente en el patrimonio neto</t>
  </si>
  <si>
    <t>2. Otros ingresos / gastos</t>
  </si>
  <si>
    <r>
      <rPr>
        <sz val="8"/>
        <color rgb="FF000000"/>
        <rFont val="Arial"/>
        <family val="2"/>
      </rPr>
      <t>(</t>
    </r>
    <r>
      <rPr>
        <b/>
        <sz val="8"/>
        <color rgb="FF000000"/>
        <rFont val="Arial"/>
        <family val="2"/>
      </rPr>
      <t>134000</t>
    </r>
    <r>
      <rPr>
        <sz val="8"/>
        <color rgb="FF000000"/>
        <rFont val="Arial"/>
        <family val="2"/>
      </rPr>
      <t>)</t>
    </r>
  </si>
  <si>
    <r>
      <rPr>
        <b/>
        <sz val="10"/>
        <color indexed="12"/>
        <rFont val="Arial"/>
        <family val="2"/>
      </rPr>
      <t xml:space="preserve">1. </t>
    </r>
    <r>
      <rPr>
        <b/>
        <sz val="10"/>
        <color indexed="12"/>
        <rFont val="Arial"/>
        <family val="2"/>
      </rPr>
      <t>Financiación pública de inversiones</t>
    </r>
  </si>
  <si>
    <t>Sumatorio</t>
  </si>
  <si>
    <t>940080-PN010</t>
  </si>
  <si>
    <t>940080-PN011</t>
  </si>
  <si>
    <t xml:space="preserve">  1.4. Subvenciones Entidades Dependientes Generalidad (incluidas AAPP)</t>
  </si>
  <si>
    <t>940080-PN013</t>
  </si>
  <si>
    <t>940080-PN014</t>
  </si>
  <si>
    <t>940080-PN018</t>
  </si>
  <si>
    <t xml:space="preserve">  3.1. Subvenciones del contrato programa de gastos de la Generalitat</t>
  </si>
  <si>
    <t>940080-PN019</t>
  </si>
  <si>
    <r>
      <rPr>
        <b/>
        <sz val="10"/>
        <color indexed="12"/>
        <rFont val="Arial"/>
        <family val="2"/>
      </rPr>
      <t xml:space="preserve">2. </t>
    </r>
    <r>
      <rPr>
        <b/>
        <sz val="10"/>
        <color indexed="12"/>
        <rFont val="Arial"/>
        <family val="2"/>
      </rPr>
      <t>Financiación privada de inversiones</t>
    </r>
  </si>
  <si>
    <t>942000-PN210</t>
  </si>
  <si>
    <t>942000-PN211</t>
  </si>
  <si>
    <t xml:space="preserve">  3.4. Subvenciones Entidades Dependientes Generalidad (incluidas AAPP)</t>
  </si>
  <si>
    <t>942000-PN213</t>
  </si>
  <si>
    <t>942000-PN214</t>
  </si>
  <si>
    <t>942000-PN219</t>
  </si>
  <si>
    <t>B) Total ingresos y gastos imputados directamente en el PN (I+II+III+IV+V+VI)</t>
  </si>
  <si>
    <t>840000-PN010</t>
  </si>
  <si>
    <t>840000-PN011</t>
  </si>
  <si>
    <t>840000-PN013</t>
  </si>
  <si>
    <t>840000-PN014</t>
  </si>
  <si>
    <t>840000-PN018</t>
  </si>
  <si>
    <t>840000-PN019</t>
  </si>
  <si>
    <t>842.000-PN210</t>
  </si>
  <si>
    <t>842.000-PN211</t>
  </si>
  <si>
    <t>842.000-PN213</t>
  </si>
  <si>
    <t>842.000-PN214</t>
  </si>
  <si>
    <t>842.000-PN219</t>
  </si>
  <si>
    <r>
      <rPr>
        <b/>
        <sz val="9"/>
        <rFont val="Arial"/>
        <family val="2"/>
      </rPr>
      <t>III.</t>
    </r>
    <r>
      <rPr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</si>
  <si>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 xml:space="preserve">1. </t>
    </r>
    <r>
      <rPr>
        <b/>
        <sz val="9"/>
        <rFont val="Arial"/>
        <family val="2"/>
      </rPr>
      <t>Financiación pública de inversiones</t>
    </r>
  </si>
  <si>
    <r>
      <rPr>
        <b/>
        <sz val="9"/>
        <rFont val="Arial"/>
        <family val="2"/>
      </rPr>
      <t xml:space="preserve">2. </t>
    </r>
    <r>
      <rPr>
        <b/>
        <sz val="9"/>
        <rFont val="Arial"/>
        <family val="2"/>
      </rPr>
      <t>Financiación privada de inversiones</t>
    </r>
  </si>
  <si>
    <r>
      <rPr>
        <b/>
        <sz val="9"/>
        <rFont val="Arial"/>
        <family val="2"/>
      </rPr>
      <t xml:space="preserve">4. </t>
    </r>
    <r>
      <rPr>
        <b/>
        <sz val="9"/>
        <rFont val="Arial"/>
        <family val="2"/>
      </rPr>
      <t>Subvenciones de explotación privadas</t>
    </r>
  </si>
  <si>
    <t xml:space="preserve">   - Por valoración de instrumentos financieros</t>
  </si>
  <si>
    <t xml:space="preserve">     Otros ingresos / gastos</t>
  </si>
  <si>
    <t xml:space="preserve">   - Por cobertura de flujos de efectivo</t>
  </si>
  <si>
    <t xml:space="preserve">   - Efecto impositivo</t>
  </si>
  <si>
    <t>Efectivo o equivalentes al final del ejercicio</t>
  </si>
  <si>
    <t xml:space="preserve">      3. Otras deudas (+)</t>
  </si>
  <si>
    <t>OPERACIONES CONTINUADAS</t>
  </si>
  <si>
    <t>Ventas</t>
  </si>
  <si>
    <t>Ayudas concedidas y otros gastos</t>
  </si>
  <si>
    <t>Aprovisionamientos</t>
  </si>
  <si>
    <t>Consumo de materias primas y otras materias consumibles</t>
  </si>
  <si>
    <t>Ingresos por arrendamientos</t>
  </si>
  <si>
    <t>Ingresos accesorios y otros de gestión corriente</t>
  </si>
  <si>
    <t>Gastos de personal</t>
  </si>
  <si>
    <t>Sueldos, salarios y asimilados</t>
  </si>
  <si>
    <t>Cargas sociales</t>
  </si>
  <si>
    <t>Otros gastos de explotación</t>
  </si>
  <si>
    <t>Servicios exteriores</t>
  </si>
  <si>
    <t>Tributos</t>
  </si>
  <si>
    <t>Pérdidas, deterioro y variación de provisiones por operaciones de las actividades</t>
  </si>
  <si>
    <t>Otros gastos de gestión corriente</t>
  </si>
  <si>
    <t>Amortización del inmovilizado</t>
  </si>
  <si>
    <t>Subvenciones, donaciones y legados traspasados al resultado</t>
  </si>
  <si>
    <t>Deterioros y pérdidas</t>
  </si>
  <si>
    <t>Resultados por enajenaciones y otros</t>
  </si>
  <si>
    <t>Otros resultados</t>
  </si>
  <si>
    <t>RESULTADO DE EXPLOTACIÓN</t>
  </si>
  <si>
    <t>Ingresos financieros</t>
  </si>
  <si>
    <t>15.4</t>
  </si>
  <si>
    <t>Gastos financieros</t>
  </si>
  <si>
    <t>Por deudas con terceros</t>
  </si>
  <si>
    <t>Cartera de negociación y otros</t>
  </si>
  <si>
    <t>Diferencias de cambio</t>
  </si>
  <si>
    <t>Resultados por enajenaciones y otras</t>
  </si>
  <si>
    <t>RESULTADO FINANCIERO</t>
  </si>
  <si>
    <t>RESULTADO ANTES DE IMPUESTOS</t>
  </si>
  <si>
    <t>FUNDACIÓN PARA LA UNIVERSIDAD ABIERTA DE CATALUÑAFUNDACIÓ PER A LA UNIVERSITAT OBERTA DE CATALUNYA</t>
  </si>
  <si>
    <t>BALANCE DE SITUACIÓN A 31 DE DICIEMBRE DE 2015</t>
  </si>
  <si>
    <t>Notas de la</t>
  </si>
  <si>
    <t>A)</t>
  </si>
  <si>
    <t>I.</t>
  </si>
  <si>
    <t>6.</t>
  </si>
  <si>
    <t>7.</t>
  </si>
  <si>
    <t>8.</t>
  </si>
  <si>
    <t>9.</t>
  </si>
  <si>
    <t>III.</t>
  </si>
  <si>
    <t>1.</t>
  </si>
  <si>
    <t>Instrumentos de patrimonio</t>
  </si>
  <si>
    <t>VI.</t>
  </si>
  <si>
    <t>Otros activos financieros</t>
  </si>
  <si>
    <t>B)</t>
  </si>
  <si>
    <t>II.</t>
  </si>
  <si>
    <t>Personal</t>
  </si>
  <si>
    <t xml:space="preserve">VII. </t>
  </si>
  <si>
    <t>Periodificaciones a corto plazo</t>
  </si>
  <si>
    <t>VIII.</t>
  </si>
  <si>
    <t xml:space="preserve">CUENTA DE PÉRDIDAS Y GANANCIAS A 31 DE DICIEMBRE DEL 2015				</t>
  </si>
  <si>
    <t>AJUSTES POR CAMBIOS DE VALOR-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</si>
</sst>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_);\(#,###\)"/>
    <numFmt numFmtId="165" formatCode="#,###.00_);\(#,###.00\)"/>
    <numFmt numFmtId="166" formatCode="#,##0\ ;\(#,##0\);\-"/>
    <numFmt numFmtId="167" formatCode="#,##0.00\ ;\(#,##0.00\);\-"/>
    <numFmt numFmtId="168" formatCode="#,##0.00;\(#,##0.00\);\-"/>
    <numFmt numFmtId="169" formatCode="#,##0;[Red]\-#,##0"/>
  </numFmts>
  <fonts count="10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0"/>
      <name val="Book Antiqua"/>
      <family val="1"/>
    </font>
    <font>
      <b/>
      <u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8"/>
      <name val="Arial"/>
      <family val="2"/>
    </font>
    <font>
      <b/>
      <sz val="8"/>
      <name val="Book Antiqua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u/>
      <sz val="8"/>
      <name val="Arial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trike/>
      <sz val="8"/>
      <name val="Arial"/>
      <family val="2"/>
    </font>
    <font>
      <b/>
      <sz val="10"/>
      <color indexed="45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45"/>
      <name val="Arial"/>
      <family val="2"/>
    </font>
    <font>
      <b/>
      <sz val="11"/>
      <color indexed="12"/>
      <name val="Arial"/>
      <family val="2"/>
    </font>
    <font>
      <sz val="10"/>
      <color rgb="FFFF0000"/>
      <name val="Arial"/>
      <family val="2"/>
    </font>
    <font>
      <b/>
      <sz val="8"/>
      <name val="Tahoma"/>
      <family val="2"/>
    </font>
    <font>
      <b/>
      <sz val="16"/>
      <name val="Arial"/>
      <family val="2"/>
    </font>
    <font>
      <sz val="22"/>
      <name val="Arial"/>
      <family val="2"/>
    </font>
    <font>
      <b/>
      <sz val="12"/>
      <color rgb="FFFF0000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rgb="FF2A43FE"/>
      <name val="Arial"/>
      <family val="2"/>
    </font>
    <font>
      <sz val="14"/>
      <color rgb="FF0000CC"/>
      <name val="Arial"/>
      <family val="2"/>
    </font>
    <font>
      <b/>
      <u/>
      <sz val="8"/>
      <name val="Tahoma"/>
      <family val="2"/>
    </font>
    <font>
      <sz val="8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/>
      <sz val="9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u/>
      <sz val="9"/>
      <color indexed="10"/>
      <name val="Tahoma"/>
      <family val="2"/>
    </font>
    <font>
      <i/>
      <sz val="8"/>
      <color theme="0" tint="-0.49992370372631001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1"/>
      <color indexed="12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</font>
    <font>
      <sz val="8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7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845">
    <xf numFmtId="0" fontId="0" fillId="0" borderId="0"/>
    <xf numFmtId="9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69" fontId="3" fillId="0" borderId="0" applyFont="0" applyFill="0" applyBorder="0" applyAlignment="0" applyProtection="0"/>
    <xf numFmtId="0" fontId="26" fillId="26" borderId="0" applyNumberFormat="0" applyBorder="0" applyAlignment="0" applyProtection="0"/>
    <xf numFmtId="0" fontId="105" fillId="0" borderId="0"/>
    <xf numFmtId="0" fontId="1" fillId="0" borderId="0"/>
    <xf numFmtId="0" fontId="3" fillId="0" borderId="0"/>
    <xf numFmtId="0" fontId="1" fillId="27" borderId="1" applyNumberFormat="0" applyFont="0" applyAlignment="0" applyProtection="0"/>
    <xf numFmtId="9" fontId="2" fillId="0" borderId="0" applyFont="0" applyFill="0" applyBorder="0" applyAlignment="0" applyProtection="0"/>
    <xf numFmtId="0" fontId="27" fillId="0" borderId="2" applyNumberFormat="0" applyFill="0" applyAlignment="0" applyProtection="0"/>
    <xf numFmtId="9" fontId="2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36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31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4" fillId="4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36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4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4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5" fillId="47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39" fillId="48" borderId="3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64" fillId="0" borderId="0"/>
    <xf numFmtId="0" fontId="64" fillId="0" borderId="0"/>
    <xf numFmtId="0" fontId="64" fillId="0" borderId="0"/>
    <xf numFmtId="0" fontId="47" fillId="38" borderId="4" applyNumberFormat="0" applyAlignment="0" applyProtection="0"/>
    <xf numFmtId="0" fontId="47" fillId="32" borderId="4" applyNumberFormat="0" applyAlignment="0" applyProtection="0"/>
    <xf numFmtId="0" fontId="47" fillId="32" borderId="4" applyNumberFormat="0" applyAlignment="0" applyProtection="0"/>
    <xf numFmtId="0" fontId="47" fillId="32" borderId="4" applyNumberFormat="0" applyAlignment="0" applyProtection="0"/>
    <xf numFmtId="0" fontId="47" fillId="32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1" fillId="49" borderId="5" applyNumberFormat="0" applyAlignment="0" applyProtection="0"/>
    <xf numFmtId="0" fontId="40" fillId="0" borderId="6" applyNumberFormat="0" applyFill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64" fillId="0" borderId="0"/>
    <xf numFmtId="0" fontId="64" fillId="0" borderId="0"/>
    <xf numFmtId="0" fontId="64" fillId="0" borderId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8" fillId="50" borderId="7" applyNumberFormat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64" fillId="0" borderId="0"/>
    <xf numFmtId="0" fontId="64" fillId="0" borderId="0"/>
    <xf numFmtId="0" fontId="64" fillId="0" borderId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37" fillId="56" borderId="3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64" fillId="0" borderId="0"/>
    <xf numFmtId="0" fontId="64" fillId="0" borderId="0"/>
    <xf numFmtId="0" fontId="64" fillId="0" borderId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0" fontId="51" fillId="33" borderId="4" applyNumberFormat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36" fillId="5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26" fillId="26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5" fillId="0" borderId="0"/>
    <xf numFmtId="0" fontId="1" fillId="0" borderId="0"/>
    <xf numFmtId="0" fontId="44" fillId="0" borderId="0"/>
    <xf numFmtId="0" fontId="105" fillId="0" borderId="0"/>
    <xf numFmtId="0" fontId="63" fillId="0" borderId="0"/>
    <xf numFmtId="0" fontId="105" fillId="0" borderId="0"/>
    <xf numFmtId="0" fontId="10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7" borderId="1" applyNumberFormat="0" applyFont="0" applyAlignment="0" applyProtection="0"/>
    <xf numFmtId="0" fontId="64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105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0" borderId="0"/>
    <xf numFmtId="0" fontId="64" fillId="0" borderId="0"/>
    <xf numFmtId="0" fontId="64" fillId="0" borderId="0"/>
    <xf numFmtId="0" fontId="105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0" fontId="105" fillId="34" borderId="9" applyNumberFormat="0" applyAlignment="0" applyProtection="0"/>
    <xf numFmtId="9" fontId="10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38" fillId="48" borderId="10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64" fillId="0" borderId="0"/>
    <xf numFmtId="0" fontId="64" fillId="0" borderId="0"/>
    <xf numFmtId="0" fontId="64" fillId="0" borderId="0"/>
    <xf numFmtId="0" fontId="54" fillId="32" borderId="11" applyNumberFormat="0" applyAlignment="0" applyProtection="0"/>
    <xf numFmtId="0" fontId="54" fillId="38" borderId="11" applyNumberFormat="0" applyAlignment="0" applyProtection="0"/>
    <xf numFmtId="0" fontId="54" fillId="32" borderId="11" applyNumberFormat="0" applyAlignment="0" applyProtection="0"/>
    <xf numFmtId="0" fontId="54" fillId="32" borderId="11" applyNumberFormat="0" applyAlignment="0" applyProtection="0"/>
    <xf numFmtId="0" fontId="54" fillId="32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54" fillId="38" borderId="11" applyNumberFormat="0" applyAlignment="0" applyProtection="0"/>
    <xf numFmtId="0" fontId="11" fillId="38" borderId="12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64" fillId="0" borderId="0"/>
    <xf numFmtId="0" fontId="64" fillId="0" borderId="0"/>
    <xf numFmtId="0" fontId="64" fillId="0" borderId="0"/>
    <xf numFmtId="0" fontId="67" fillId="0" borderId="17" applyNumberFormat="0" applyFill="0" applyAlignment="0" applyProtection="0"/>
    <xf numFmtId="0" fontId="58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64" fillId="0" borderId="0"/>
    <xf numFmtId="0" fontId="64" fillId="0" borderId="0"/>
    <xf numFmtId="0" fontId="64" fillId="0" borderId="0"/>
    <xf numFmtId="0" fontId="68" fillId="0" borderId="18" applyNumberFormat="0" applyFill="0" applyAlignment="0" applyProtection="0"/>
    <xf numFmtId="0" fontId="59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64" fillId="0" borderId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64" fillId="0" borderId="0"/>
    <xf numFmtId="0" fontId="60" fillId="0" borderId="22" applyNumberFormat="0" applyFill="0" applyAlignment="0" applyProtection="0"/>
    <xf numFmtId="0" fontId="27" fillId="0" borderId="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51" fillId="33" borderId="4" applyNumberFormat="0" applyAlignment="0" applyProtection="0"/>
    <xf numFmtId="0" fontId="53" fillId="40" borderId="0" applyNumberFormat="0" applyBorder="0" applyAlignment="0" applyProtection="0"/>
    <xf numFmtId="0" fontId="1" fillId="0" borderId="0"/>
    <xf numFmtId="0" fontId="1" fillId="27" borderId="1" applyNumberFormat="0" applyFont="0" applyAlignment="0" applyProtection="0"/>
    <xf numFmtId="0" fontId="60" fillId="0" borderId="21" applyNumberFormat="0" applyFill="0" applyAlignment="0" applyProtection="0"/>
    <xf numFmtId="0" fontId="105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44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1" fillId="0" borderId="0"/>
    <xf numFmtId="0" fontId="1" fillId="0" borderId="0"/>
    <xf numFmtId="0" fontId="105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06" fillId="0" borderId="0"/>
    <xf numFmtId="0" fontId="105" fillId="0" borderId="0"/>
    <xf numFmtId="0" fontId="107" fillId="0" borderId="0"/>
  </cellStyleXfs>
  <cellXfs count="919">
    <xf numFmtId="0" fontId="0" fillId="0" borderId="0" xfId="0"/>
    <xf numFmtId="164" fontId="0" fillId="0" borderId="0" xfId="0" applyNumberFormat="1" applyFont="1"/>
    <xf numFmtId="164" fontId="5" fillId="0" borderId="0" xfId="0" applyNumberFormat="1" applyFont="1"/>
    <xf numFmtId="164" fontId="8" fillId="0" borderId="0" xfId="0" applyNumberFormat="1" applyFont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164" fontId="0" fillId="0" borderId="0" xfId="0" applyNumberFormat="1" applyFont="1" applyBorder="1"/>
    <xf numFmtId="164" fontId="11" fillId="0" borderId="23" xfId="0" applyNumberFormat="1" applyFont="1" applyBorder="1"/>
    <xf numFmtId="164" fontId="12" fillId="0" borderId="24" xfId="0" applyNumberFormat="1" applyFont="1" applyFill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/>
    </xf>
    <xf numFmtId="164" fontId="11" fillId="0" borderId="0" xfId="0" applyNumberFormat="1" applyFont="1"/>
    <xf numFmtId="164" fontId="13" fillId="0" borderId="0" xfId="0" applyNumberFormat="1" applyFont="1"/>
    <xf numFmtId="164" fontId="11" fillId="0" borderId="26" xfId="0" applyNumberFormat="1" applyFont="1" applyBorder="1"/>
    <xf numFmtId="164" fontId="0" fillId="0" borderId="27" xfId="0" applyNumberFormat="1" applyFont="1" applyBorder="1"/>
    <xf numFmtId="164" fontId="0" fillId="0" borderId="0" xfId="0" applyNumberFormat="1" applyFont="1" applyFill="1" applyBorder="1"/>
    <xf numFmtId="164" fontId="11" fillId="0" borderId="27" xfId="0" applyNumberFormat="1" applyFont="1" applyBorder="1"/>
    <xf numFmtId="164" fontId="12" fillId="0" borderId="0" xfId="0" applyNumberFormat="1" applyFont="1" applyBorder="1"/>
    <xf numFmtId="164" fontId="10" fillId="0" borderId="28" xfId="0" applyNumberFormat="1" applyFont="1" applyFill="1" applyBorder="1" applyAlignment="1"/>
    <xf numFmtId="164" fontId="10" fillId="0" borderId="29" xfId="0" applyNumberFormat="1" applyFont="1" applyFill="1" applyBorder="1" applyAlignment="1"/>
    <xf numFmtId="164" fontId="10" fillId="0" borderId="0" xfId="0" applyNumberFormat="1" applyFont="1" applyBorder="1"/>
    <xf numFmtId="164" fontId="5" fillId="0" borderId="0" xfId="0" applyNumberFormat="1" applyFont="1" applyBorder="1"/>
    <xf numFmtId="164" fontId="0" fillId="0" borderId="0" xfId="0" applyNumberFormat="1" applyFont="1" applyFill="1"/>
    <xf numFmtId="164" fontId="1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/>
    <xf numFmtId="164" fontId="14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Fill="1"/>
    <xf numFmtId="164" fontId="15" fillId="0" borderId="0" xfId="0" applyNumberFormat="1" applyFont="1"/>
    <xf numFmtId="164" fontId="9" fillId="0" borderId="0" xfId="0" applyNumberFormat="1" applyFont="1"/>
    <xf numFmtId="164" fontId="16" fillId="0" borderId="0" xfId="0" applyNumberFormat="1" applyFont="1"/>
    <xf numFmtId="164" fontId="11" fillId="0" borderId="30" xfId="0" applyNumberFormat="1" applyFont="1" applyBorder="1"/>
    <xf numFmtId="164" fontId="12" fillId="0" borderId="31" xfId="0" applyNumberFormat="1" applyFont="1" applyBorder="1" applyAlignment="1">
      <alignment horizontal="center"/>
    </xf>
    <xf numFmtId="164" fontId="0" fillId="0" borderId="32" xfId="0" applyNumberFormat="1" applyFont="1" applyBorder="1"/>
    <xf numFmtId="164" fontId="0" fillId="0" borderId="28" xfId="0" applyNumberFormat="1" applyFont="1" applyFill="1" applyBorder="1"/>
    <xf numFmtId="164" fontId="11" fillId="0" borderId="0" xfId="0" applyNumberFormat="1" applyFont="1" applyBorder="1"/>
    <xf numFmtId="164" fontId="5" fillId="0" borderId="33" xfId="0" applyNumberFormat="1" applyFont="1" applyFill="1" applyBorder="1"/>
    <xf numFmtId="164" fontId="10" fillId="0" borderId="33" xfId="0" applyNumberFormat="1" applyFont="1" applyFill="1" applyBorder="1"/>
    <xf numFmtId="164" fontId="10" fillId="0" borderId="12" xfId="0" applyNumberFormat="1" applyFont="1" applyFill="1" applyBorder="1" applyAlignment="1"/>
    <xf numFmtId="164" fontId="10" fillId="0" borderId="34" xfId="0" applyNumberFormat="1" applyFont="1" applyFill="1" applyBorder="1" applyAlignment="1"/>
    <xf numFmtId="164" fontId="5" fillId="0" borderId="29" xfId="0" applyNumberFormat="1" applyFont="1" applyFill="1" applyBorder="1"/>
    <xf numFmtId="164" fontId="0" fillId="0" borderId="0" xfId="0" applyNumberFormat="1" applyFont="1" applyFill="1" applyAlignment="1">
      <alignment horizontal="centerContinuous"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5" fillId="0" borderId="0" xfId="0" applyNumberFormat="1" applyFont="1" applyFill="1"/>
    <xf numFmtId="164" fontId="10" fillId="0" borderId="29" xfId="0" applyNumberFormat="1" applyFont="1" applyFill="1" applyBorder="1"/>
    <xf numFmtId="9" fontId="0" fillId="0" borderId="0" xfId="36" applyFont="1"/>
    <xf numFmtId="1" fontId="12" fillId="0" borderId="12" xfId="0" applyNumberFormat="1" applyFont="1" applyFill="1" applyBorder="1" applyAlignment="1">
      <alignment horizontal="center"/>
    </xf>
    <xf numFmtId="164" fontId="12" fillId="0" borderId="28" xfId="0" applyNumberFormat="1" applyFont="1" applyBorder="1"/>
    <xf numFmtId="164" fontId="12" fillId="0" borderId="34" xfId="0" applyNumberFormat="1" applyFont="1" applyFill="1" applyBorder="1"/>
    <xf numFmtId="164" fontId="0" fillId="0" borderId="36" xfId="0" applyNumberFormat="1" applyFont="1" applyFill="1" applyBorder="1"/>
    <xf numFmtId="164" fontId="10" fillId="0" borderId="37" xfId="0" applyNumberFormat="1" applyFont="1" applyFill="1" applyBorder="1" applyAlignment="1"/>
    <xf numFmtId="164" fontId="10" fillId="0" borderId="38" xfId="0" applyNumberFormat="1" applyFont="1" applyFill="1" applyBorder="1" applyAlignment="1"/>
    <xf numFmtId="164" fontId="10" fillId="0" borderId="0" xfId="0" applyNumberFormat="1" applyFont="1" applyAlignment="1">
      <alignment horizontal="left"/>
    </xf>
    <xf numFmtId="1" fontId="12" fillId="0" borderId="37" xfId="0" applyNumberFormat="1" applyFont="1" applyFill="1" applyBorder="1" applyAlignment="1">
      <alignment horizontal="center"/>
    </xf>
    <xf numFmtId="164" fontId="10" fillId="0" borderId="28" xfId="0" applyNumberFormat="1" applyFont="1" applyBorder="1"/>
    <xf numFmtId="164" fontId="10" fillId="0" borderId="28" xfId="0" applyNumberFormat="1" applyFont="1" applyBorder="1" applyAlignment="1">
      <alignment horizontal="left"/>
    </xf>
    <xf numFmtId="164" fontId="0" fillId="0" borderId="35" xfId="0" applyNumberFormat="1" applyFont="1" applyBorder="1"/>
    <xf numFmtId="164" fontId="12" fillId="0" borderId="40" xfId="0" applyNumberFormat="1" applyFont="1" applyBorder="1"/>
    <xf numFmtId="164" fontId="10" fillId="0" borderId="40" xfId="0" applyNumberFormat="1" applyFont="1" applyFill="1" applyBorder="1" applyAlignment="1"/>
    <xf numFmtId="164" fontId="10" fillId="0" borderId="41" xfId="0" applyNumberFormat="1" applyFont="1" applyFill="1" applyBorder="1" applyAlignment="1"/>
    <xf numFmtId="164" fontId="12" fillId="0" borderId="38" xfId="0" applyNumberFormat="1" applyFont="1" applyFill="1" applyBorder="1"/>
    <xf numFmtId="164" fontId="10" fillId="0" borderId="42" xfId="0" applyNumberFormat="1" applyFont="1" applyBorder="1"/>
    <xf numFmtId="164" fontId="10" fillId="0" borderId="12" xfId="0" applyNumberFormat="1" applyFont="1" applyBorder="1"/>
    <xf numFmtId="164" fontId="1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0" fillId="0" borderId="0" xfId="0" applyNumberFormat="1" applyFill="1"/>
    <xf numFmtId="0" fontId="28" fillId="58" borderId="34" xfId="0" applyFont="1" applyFill="1" applyBorder="1"/>
    <xf numFmtId="166" fontId="28" fillId="58" borderId="34" xfId="0" applyNumberFormat="1" applyFont="1" applyFill="1" applyBorder="1"/>
    <xf numFmtId="0" fontId="20" fillId="0" borderId="0" xfId="0" applyFont="1"/>
    <xf numFmtId="166" fontId="20" fillId="0" borderId="0" xfId="0" applyNumberFormat="1" applyFont="1"/>
    <xf numFmtId="0" fontId="20" fillId="0" borderId="33" xfId="0" applyFont="1" applyBorder="1" applyAlignment="1">
      <alignment horizontal="right"/>
    </xf>
    <xf numFmtId="0" fontId="20" fillId="0" borderId="0" xfId="0" applyFont="1" applyBorder="1"/>
    <xf numFmtId="166" fontId="20" fillId="0" borderId="32" xfId="0" applyNumberFormat="1" applyFont="1" applyBorder="1"/>
    <xf numFmtId="0" fontId="20" fillId="0" borderId="33" xfId="0" applyFont="1" applyBorder="1"/>
    <xf numFmtId="166" fontId="20" fillId="0" borderId="32" xfId="0" applyNumberFormat="1" applyFont="1" applyBorder="1" applyAlignment="1">
      <alignment horizontal="center"/>
    </xf>
    <xf numFmtId="166" fontId="20" fillId="0" borderId="28" xfId="0" applyNumberFormat="1" applyFont="1" applyBorder="1"/>
    <xf numFmtId="166" fontId="20" fillId="0" borderId="28" xfId="0" applyNumberFormat="1" applyFont="1" applyBorder="1" applyAlignment="1">
      <alignment horizontal="center"/>
    </xf>
    <xf numFmtId="0" fontId="28" fillId="58" borderId="34" xfId="0" applyFont="1" applyFill="1" applyBorder="1" applyAlignment="1">
      <alignment horizontal="center" wrapText="1"/>
    </xf>
    <xf numFmtId="0" fontId="20" fillId="0" borderId="4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4" fillId="0" borderId="0" xfId="0" applyNumberFormat="1" applyFont="1" applyAlignment="1"/>
    <xf numFmtId="0" fontId="17" fillId="0" borderId="33" xfId="0" applyFont="1" applyBorder="1"/>
    <xf numFmtId="166" fontId="17" fillId="0" borderId="28" xfId="0" applyNumberFormat="1" applyFont="1" applyBorder="1"/>
    <xf numFmtId="166" fontId="17" fillId="0" borderId="32" xfId="0" applyNumberFormat="1" applyFont="1" applyBorder="1"/>
    <xf numFmtId="0" fontId="17" fillId="0" borderId="28" xfId="0" applyFont="1" applyBorder="1" applyAlignment="1">
      <alignment horizontal="center"/>
    </xf>
    <xf numFmtId="166" fontId="17" fillId="0" borderId="28" xfId="0" applyNumberFormat="1" applyFont="1" applyBorder="1" applyAlignment="1">
      <alignment horizontal="center"/>
    </xf>
    <xf numFmtId="166" fontId="17" fillId="0" borderId="32" xfId="0" applyNumberFormat="1" applyFont="1" applyBorder="1" applyAlignment="1">
      <alignment horizontal="center"/>
    </xf>
    <xf numFmtId="0" fontId="17" fillId="0" borderId="44" xfId="0" applyFont="1" applyBorder="1"/>
    <xf numFmtId="0" fontId="17" fillId="0" borderId="12" xfId="0" applyFont="1" applyBorder="1" applyAlignment="1">
      <alignment horizontal="center"/>
    </xf>
    <xf numFmtId="166" fontId="17" fillId="0" borderId="12" xfId="0" applyNumberFormat="1" applyFont="1" applyBorder="1"/>
    <xf numFmtId="166" fontId="17" fillId="0" borderId="31" xfId="0" applyNumberFormat="1" applyFont="1" applyBorder="1"/>
    <xf numFmtId="166" fontId="17" fillId="0" borderId="0" xfId="0" applyNumberFormat="1" applyFont="1"/>
    <xf numFmtId="167" fontId="20" fillId="0" borderId="32" xfId="0" applyNumberFormat="1" applyFont="1" applyBorder="1"/>
    <xf numFmtId="164" fontId="17" fillId="0" borderId="0" xfId="0" applyNumberFormat="1" applyFont="1"/>
    <xf numFmtId="164" fontId="17" fillId="0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17" fillId="0" borderId="23" xfId="0" applyNumberFormat="1" applyFont="1" applyBorder="1"/>
    <xf numFmtId="164" fontId="17" fillId="0" borderId="30" xfId="0" applyNumberFormat="1" applyFont="1" applyBorder="1"/>
    <xf numFmtId="164" fontId="17" fillId="0" borderId="24" xfId="0" applyNumberFormat="1" applyFont="1" applyFill="1" applyBorder="1" applyAlignment="1">
      <alignment horizontal="center"/>
    </xf>
    <xf numFmtId="164" fontId="17" fillId="0" borderId="25" xfId="0" applyNumberFormat="1" applyFont="1" applyFill="1" applyBorder="1" applyAlignment="1">
      <alignment horizontal="center"/>
    </xf>
    <xf numFmtId="164" fontId="17" fillId="0" borderId="26" xfId="0" applyNumberFormat="1" applyFont="1" applyBorder="1"/>
    <xf numFmtId="164" fontId="17" fillId="0" borderId="31" xfId="0" applyNumberFormat="1" applyFont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1" fontId="17" fillId="0" borderId="37" xfId="0" applyNumberFormat="1" applyFont="1" applyFill="1" applyBorder="1" applyAlignment="1">
      <alignment horizontal="center"/>
    </xf>
    <xf numFmtId="164" fontId="20" fillId="0" borderId="27" xfId="0" applyNumberFormat="1" applyFont="1" applyBorder="1"/>
    <xf numFmtId="164" fontId="20" fillId="0" borderId="32" xfId="0" applyNumberFormat="1" applyFont="1" applyBorder="1"/>
    <xf numFmtId="164" fontId="17" fillId="0" borderId="32" xfId="0" applyNumberFormat="1" applyFont="1" applyBorder="1" applyAlignment="1">
      <alignment horizontal="center"/>
    </xf>
    <xf numFmtId="166" fontId="20" fillId="0" borderId="28" xfId="0" applyNumberFormat="1" applyFont="1" applyFill="1" applyBorder="1"/>
    <xf numFmtId="166" fontId="20" fillId="0" borderId="36" xfId="0" applyNumberFormat="1" applyFont="1" applyFill="1" applyBorder="1"/>
    <xf numFmtId="164" fontId="17" fillId="0" borderId="27" xfId="0" applyNumberFormat="1" applyFont="1" applyBorder="1"/>
    <xf numFmtId="164" fontId="17" fillId="0" borderId="28" xfId="0" applyNumberFormat="1" applyFont="1" applyBorder="1" applyAlignment="1">
      <alignment horizontal="center"/>
    </xf>
    <xf numFmtId="166" fontId="17" fillId="0" borderId="28" xfId="0" applyNumberFormat="1" applyFont="1" applyFill="1" applyBorder="1"/>
    <xf numFmtId="166" fontId="17" fillId="0" borderId="29" xfId="0" applyNumberFormat="1" applyFont="1" applyFill="1" applyBorder="1"/>
    <xf numFmtId="166" fontId="17" fillId="0" borderId="28" xfId="0" applyNumberFormat="1" applyFont="1" applyFill="1" applyBorder="1" applyAlignment="1"/>
    <xf numFmtId="166" fontId="17" fillId="0" borderId="29" xfId="0" applyNumberFormat="1" applyFont="1" applyFill="1" applyBorder="1" applyAlignment="1"/>
    <xf numFmtId="164" fontId="20" fillId="0" borderId="0" xfId="0" applyNumberFormat="1" applyFont="1" applyBorder="1"/>
    <xf numFmtId="166" fontId="20" fillId="0" borderId="33" xfId="0" applyNumberFormat="1" applyFont="1" applyFill="1" applyBorder="1"/>
    <xf numFmtId="166" fontId="20" fillId="0" borderId="29" xfId="0" applyNumberFormat="1" applyFont="1" applyFill="1" applyBorder="1"/>
    <xf numFmtId="166" fontId="20" fillId="0" borderId="28" xfId="0" applyNumberFormat="1" applyFont="1" applyFill="1" applyBorder="1" applyAlignment="1"/>
    <xf numFmtId="166" fontId="20" fillId="0" borderId="29" xfId="0" applyNumberFormat="1" applyFont="1" applyFill="1" applyBorder="1" applyAlignment="1"/>
    <xf numFmtId="164" fontId="20" fillId="0" borderId="0" xfId="0" applyNumberFormat="1" applyFont="1" applyBorder="1" applyAlignment="1">
      <alignment horizontal="left"/>
    </xf>
    <xf numFmtId="166" fontId="17" fillId="0" borderId="28" xfId="0" applyNumberFormat="1" applyFont="1" applyFill="1" applyBorder="1" applyAlignment="1">
      <alignment horizontal="center"/>
    </xf>
    <xf numFmtId="166" fontId="20" fillId="0" borderId="29" xfId="0" applyNumberFormat="1" applyFont="1" applyFill="1" applyBorder="1" applyAlignment="1">
      <alignment horizontal="center"/>
    </xf>
    <xf numFmtId="164" fontId="17" fillId="0" borderId="33" xfId="0" applyNumberFormat="1" applyFont="1" applyBorder="1" applyAlignment="1">
      <alignment horizontal="center"/>
    </xf>
    <xf numFmtId="166" fontId="17" fillId="0" borderId="45" xfId="0" applyNumberFormat="1" applyFont="1" applyFill="1" applyBorder="1" applyAlignment="1"/>
    <xf numFmtId="166" fontId="17" fillId="0" borderId="38" xfId="0" applyNumberFormat="1" applyFont="1" applyFill="1" applyBorder="1" applyAlignment="1"/>
    <xf numFmtId="164" fontId="20" fillId="0" borderId="0" xfId="0" applyNumberFormat="1" applyFont="1" applyFill="1"/>
    <xf numFmtId="164" fontId="20" fillId="0" borderId="0" xfId="0" applyNumberFormat="1" applyFont="1" applyAlignment="1">
      <alignment horizontal="left"/>
    </xf>
    <xf numFmtId="166" fontId="17" fillId="59" borderId="28" xfId="0" applyNumberFormat="1" applyFont="1" applyFill="1" applyBorder="1"/>
    <xf numFmtId="166" fontId="20" fillId="0" borderId="0" xfId="0" applyNumberFormat="1" applyFont="1" applyFill="1" applyBorder="1" applyAlignment="1"/>
    <xf numFmtId="166" fontId="17" fillId="0" borderId="0" xfId="0" applyNumberFormat="1" applyFont="1" applyFill="1" applyAlignment="1">
      <alignment horizontal="center"/>
    </xf>
    <xf numFmtId="166" fontId="20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20" fillId="0" borderId="46" xfId="0" applyFont="1" applyBorder="1"/>
    <xf numFmtId="0" fontId="20" fillId="0" borderId="47" xfId="0" applyFont="1" applyBorder="1"/>
    <xf numFmtId="0" fontId="20" fillId="0" borderId="48" xfId="0" applyFont="1" applyBorder="1"/>
    <xf numFmtId="166" fontId="17" fillId="0" borderId="43" xfId="0" applyNumberFormat="1" applyFont="1" applyBorder="1"/>
    <xf numFmtId="166" fontId="17" fillId="0" borderId="49" xfId="0" applyNumberFormat="1" applyFont="1" applyBorder="1"/>
    <xf numFmtId="0" fontId="20" fillId="0" borderId="27" xfId="0" applyFont="1" applyBorder="1"/>
    <xf numFmtId="166" fontId="20" fillId="0" borderId="45" xfId="0" applyNumberFormat="1" applyFont="1" applyBorder="1"/>
    <xf numFmtId="166" fontId="20" fillId="0" borderId="45" xfId="0" applyNumberFormat="1" applyFont="1" applyBorder="1" applyAlignment="1">
      <alignment horizontal="center"/>
    </xf>
    <xf numFmtId="166" fontId="17" fillId="0" borderId="45" xfId="0" applyNumberFormat="1" applyFont="1" applyBorder="1"/>
    <xf numFmtId="166" fontId="17" fillId="0" borderId="45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66" fontId="17" fillId="0" borderId="40" xfId="0" applyNumberFormat="1" applyFont="1" applyBorder="1"/>
    <xf numFmtId="166" fontId="17" fillId="0" borderId="50" xfId="0" applyNumberFormat="1" applyFont="1" applyBorder="1"/>
    <xf numFmtId="0" fontId="20" fillId="0" borderId="47" xfId="0" applyFont="1" applyBorder="1" applyAlignment="1">
      <alignment horizontal="center" wrapText="1"/>
    </xf>
    <xf numFmtId="164" fontId="17" fillId="0" borderId="0" xfId="0" applyNumberFormat="1" applyFont="1" applyAlignment="1"/>
    <xf numFmtId="0" fontId="0" fillId="0" borderId="0" xfId="0" applyFont="1"/>
    <xf numFmtId="0" fontId="12" fillId="0" borderId="51" xfId="0" applyFont="1" applyFill="1" applyBorder="1"/>
    <xf numFmtId="0" fontId="12" fillId="0" borderId="52" xfId="0" applyFont="1" applyFill="1" applyBorder="1"/>
    <xf numFmtId="164" fontId="17" fillId="0" borderId="28" xfId="0" applyNumberFormat="1" applyFont="1" applyFill="1" applyBorder="1" applyAlignment="1">
      <alignment horizontal="center"/>
    </xf>
    <xf numFmtId="164" fontId="17" fillId="0" borderId="32" xfId="0" applyNumberFormat="1" applyFont="1" applyFill="1" applyBorder="1" applyAlignment="1">
      <alignment horizontal="center"/>
    </xf>
    <xf numFmtId="168" fontId="17" fillId="0" borderId="28" xfId="34" applyNumberFormat="1" applyFont="1" applyFill="1" applyBorder="1"/>
    <xf numFmtId="168" fontId="20" fillId="0" borderId="28" xfId="34" applyNumberFormat="1" applyFont="1" applyFill="1" applyBorder="1"/>
    <xf numFmtId="168" fontId="20" fillId="0" borderId="12" xfId="34" applyNumberFormat="1" applyFont="1" applyFill="1" applyBorder="1"/>
    <xf numFmtId="168" fontId="12" fillId="0" borderId="52" xfId="0" applyNumberFormat="1" applyFont="1" applyBorder="1"/>
    <xf numFmtId="168" fontId="12" fillId="0" borderId="34" xfId="0" applyNumberFormat="1" applyFont="1" applyBorder="1"/>
    <xf numFmtId="168" fontId="12" fillId="0" borderId="33" xfId="0" applyNumberFormat="1" applyFont="1" applyBorder="1"/>
    <xf numFmtId="168" fontId="12" fillId="0" borderId="28" xfId="0" applyNumberFormat="1" applyFont="1" applyBorder="1"/>
    <xf numFmtId="168" fontId="10" fillId="0" borderId="28" xfId="0" applyNumberFormat="1" applyFont="1" applyBorder="1"/>
    <xf numFmtId="168" fontId="10" fillId="0" borderId="33" xfId="0" applyNumberFormat="1" applyFont="1" applyBorder="1"/>
    <xf numFmtId="168" fontId="12" fillId="0" borderId="52" xfId="0" applyNumberFormat="1" applyFont="1" applyBorder="1" applyAlignment="1">
      <alignment horizontal="center"/>
    </xf>
    <xf numFmtId="168" fontId="12" fillId="0" borderId="33" xfId="0" applyNumberFormat="1" applyFont="1" applyBorder="1" applyAlignment="1">
      <alignment horizontal="center"/>
    </xf>
    <xf numFmtId="168" fontId="10" fillId="0" borderId="33" xfId="0" applyNumberFormat="1" applyFont="1" applyBorder="1" applyAlignment="1">
      <alignment horizontal="center"/>
    </xf>
    <xf numFmtId="165" fontId="0" fillId="0" borderId="0" xfId="0" applyNumberFormat="1" applyFont="1"/>
    <xf numFmtId="164" fontId="17" fillId="0" borderId="0" xfId="0" applyNumberFormat="1" applyFont="1" applyBorder="1" applyAlignment="1">
      <alignment horizontal="center"/>
    </xf>
    <xf numFmtId="168" fontId="10" fillId="0" borderId="0" xfId="0" applyNumberFormat="1" applyFont="1"/>
    <xf numFmtId="167" fontId="0" fillId="0" borderId="0" xfId="0" applyNumberFormat="1" applyFont="1"/>
    <xf numFmtId="168" fontId="10" fillId="0" borderId="28" xfId="0" applyNumberFormat="1" applyFont="1" applyFill="1" applyBorder="1"/>
    <xf numFmtId="168" fontId="12" fillId="0" borderId="52" xfId="0" applyNumberFormat="1" applyFont="1" applyFill="1" applyBorder="1"/>
    <xf numFmtId="164" fontId="6" fillId="0" borderId="0" xfId="0" applyNumberFormat="1" applyFont="1" applyAlignment="1"/>
    <xf numFmtId="164" fontId="8" fillId="0" borderId="0" xfId="0" applyNumberFormat="1" applyFont="1" applyAlignment="1"/>
    <xf numFmtId="168" fontId="20" fillId="0" borderId="28" xfId="34" applyNumberFormat="1" applyFont="1" applyFill="1" applyBorder="1" applyAlignment="1">
      <alignment horizontal="right"/>
    </xf>
    <xf numFmtId="168" fontId="17" fillId="0" borderId="28" xfId="34" applyNumberFormat="1" applyFont="1" applyFill="1" applyBorder="1" applyAlignment="1">
      <alignment horizontal="right"/>
    </xf>
    <xf numFmtId="168" fontId="12" fillId="0" borderId="34" xfId="0" applyNumberFormat="1" applyFont="1" applyBorder="1" applyAlignment="1">
      <alignment horizontal="center"/>
    </xf>
    <xf numFmtId="168" fontId="12" fillId="0" borderId="28" xfId="0" applyNumberFormat="1" applyFont="1" applyBorder="1" applyAlignment="1">
      <alignment horizontal="center"/>
    </xf>
    <xf numFmtId="168" fontId="10" fillId="0" borderId="28" xfId="0" applyNumberFormat="1" applyFont="1" applyBorder="1" applyAlignment="1">
      <alignment horizontal="center"/>
    </xf>
    <xf numFmtId="168" fontId="12" fillId="0" borderId="33" xfId="0" applyNumberFormat="1" applyFont="1" applyFill="1" applyBorder="1" applyAlignment="1">
      <alignment horizontal="center"/>
    </xf>
    <xf numFmtId="164" fontId="10" fillId="60" borderId="0" xfId="0" applyNumberFormat="1" applyFont="1" applyFill="1" applyAlignment="1">
      <alignment horizontal="left"/>
    </xf>
    <xf numFmtId="168" fontId="12" fillId="60" borderId="33" xfId="0" applyNumberFormat="1" applyFont="1" applyFill="1" applyBorder="1" applyAlignment="1">
      <alignment horizontal="center"/>
    </xf>
    <xf numFmtId="168" fontId="10" fillId="60" borderId="33" xfId="0" applyNumberFormat="1" applyFont="1" applyFill="1" applyBorder="1"/>
    <xf numFmtId="168" fontId="10" fillId="60" borderId="33" xfId="0" applyNumberFormat="1" applyFont="1" applyFill="1" applyBorder="1" applyAlignment="1">
      <alignment horizontal="center"/>
    </xf>
    <xf numFmtId="168" fontId="10" fillId="60" borderId="12" xfId="0" applyNumberFormat="1" applyFont="1" applyFill="1" applyBorder="1"/>
    <xf numFmtId="168" fontId="12" fillId="60" borderId="28" xfId="0" applyNumberFormat="1" applyFont="1" applyFill="1" applyBorder="1" applyAlignment="1">
      <alignment horizontal="center"/>
    </xf>
    <xf numFmtId="168" fontId="10" fillId="60" borderId="28" xfId="0" applyNumberFormat="1" applyFont="1" applyFill="1" applyBorder="1" applyAlignment="1">
      <alignment horizontal="center"/>
    </xf>
    <xf numFmtId="168" fontId="10" fillId="60" borderId="28" xfId="0" applyNumberFormat="1" applyFont="1" applyFill="1" applyBorder="1" applyAlignment="1">
      <alignment horizontal="right"/>
    </xf>
    <xf numFmtId="164" fontId="0" fillId="60" borderId="0" xfId="0" applyNumberFormat="1" applyFont="1" applyFill="1"/>
    <xf numFmtId="164" fontId="5" fillId="60" borderId="0" xfId="0" applyNumberFormat="1" applyFont="1" applyFill="1"/>
    <xf numFmtId="0" fontId="0" fillId="60" borderId="0" xfId="0" applyFont="1" applyFill="1"/>
    <xf numFmtId="4" fontId="20" fillId="60" borderId="28" xfId="30" applyNumberFormat="1" applyFont="1" applyFill="1" applyBorder="1" applyAlignment="1">
      <alignment horizontal="right"/>
    </xf>
    <xf numFmtId="164" fontId="17" fillId="0" borderId="42" xfId="0" applyNumberFormat="1" applyFont="1" applyBorder="1" applyAlignment="1">
      <alignment horizontal="center"/>
    </xf>
    <xf numFmtId="0" fontId="20" fillId="0" borderId="0" xfId="40" applyFont="1"/>
    <xf numFmtId="0" fontId="105" fillId="0" borderId="0" xfId="40"/>
    <xf numFmtId="0" fontId="17" fillId="0" borderId="43" xfId="0" applyNumberFormat="1" applyFont="1" applyBorder="1" applyAlignment="1">
      <alignment horizontal="center" vertical="center" wrapText="1"/>
    </xf>
    <xf numFmtId="0" fontId="20" fillId="0" borderId="0" xfId="0" applyFont="1" applyFill="1"/>
    <xf numFmtId="0" fontId="17" fillId="60" borderId="33" xfId="0" applyFont="1" applyFill="1" applyBorder="1"/>
    <xf numFmtId="0" fontId="20" fillId="60" borderId="32" xfId="0" applyFont="1" applyFill="1" applyBorder="1"/>
    <xf numFmtId="167" fontId="17" fillId="60" borderId="28" xfId="0" applyNumberFormat="1" applyFont="1" applyFill="1" applyBorder="1"/>
    <xf numFmtId="167" fontId="17" fillId="60" borderId="32" xfId="0" applyNumberFormat="1" applyFont="1" applyFill="1" applyBorder="1"/>
    <xf numFmtId="167" fontId="20" fillId="60" borderId="28" xfId="0" applyNumberFormat="1" applyFont="1" applyFill="1" applyBorder="1"/>
    <xf numFmtId="167" fontId="20" fillId="60" borderId="32" xfId="0" applyNumberFormat="1" applyFont="1" applyFill="1" applyBorder="1"/>
    <xf numFmtId="167" fontId="20" fillId="60" borderId="28" xfId="0" applyNumberFormat="1" applyFont="1" applyFill="1" applyBorder="1" applyAlignment="1">
      <alignment horizontal="center"/>
    </xf>
    <xf numFmtId="167" fontId="20" fillId="60" borderId="32" xfId="0" applyNumberFormat="1" applyFont="1" applyFill="1" applyBorder="1" applyAlignment="1">
      <alignment horizontal="center"/>
    </xf>
    <xf numFmtId="0" fontId="20" fillId="60" borderId="33" xfId="0" applyFont="1" applyFill="1" applyBorder="1"/>
    <xf numFmtId="0" fontId="20" fillId="60" borderId="0" xfId="0" applyFont="1" applyFill="1" applyBorder="1"/>
    <xf numFmtId="0" fontId="20" fillId="60" borderId="53" xfId="0" applyFont="1" applyFill="1" applyBorder="1"/>
    <xf numFmtId="167" fontId="17" fillId="60" borderId="53" xfId="0" applyNumberFormat="1" applyFont="1" applyFill="1" applyBorder="1"/>
    <xf numFmtId="0" fontId="17" fillId="60" borderId="32" xfId="0" applyFont="1" applyFill="1" applyBorder="1"/>
    <xf numFmtId="0" fontId="17" fillId="60" borderId="54" xfId="0" applyFont="1" applyFill="1" applyBorder="1"/>
    <xf numFmtId="0" fontId="17" fillId="60" borderId="55" xfId="0" applyFont="1" applyFill="1" applyBorder="1"/>
    <xf numFmtId="167" fontId="17" fillId="60" borderId="43" xfId="0" applyNumberFormat="1" applyFont="1" applyFill="1" applyBorder="1"/>
    <xf numFmtId="167" fontId="17" fillId="60" borderId="55" xfId="0" applyNumberFormat="1" applyFont="1" applyFill="1" applyBorder="1"/>
    <xf numFmtId="0" fontId="20" fillId="60" borderId="31" xfId="0" applyFont="1" applyFill="1" applyBorder="1"/>
    <xf numFmtId="167" fontId="17" fillId="60" borderId="31" xfId="0" applyNumberFormat="1" applyFont="1" applyFill="1" applyBorder="1"/>
    <xf numFmtId="0" fontId="20" fillId="60" borderId="55" xfId="0" applyFont="1" applyFill="1" applyBorder="1"/>
    <xf numFmtId="167" fontId="17" fillId="60" borderId="28" xfId="0" applyNumberFormat="1" applyFont="1" applyFill="1" applyBorder="1" applyAlignment="1">
      <alignment horizontal="center"/>
    </xf>
    <xf numFmtId="0" fontId="17" fillId="60" borderId="53" xfId="0" applyFont="1" applyFill="1" applyBorder="1"/>
    <xf numFmtId="0" fontId="20" fillId="60" borderId="54" xfId="0" applyFont="1" applyFill="1" applyBorder="1"/>
    <xf numFmtId="167" fontId="20" fillId="60" borderId="43" xfId="0" applyNumberFormat="1" applyFont="1" applyFill="1" applyBorder="1"/>
    <xf numFmtId="0" fontId="20" fillId="60" borderId="44" xfId="0" applyFont="1" applyFill="1" applyBorder="1"/>
    <xf numFmtId="167" fontId="20" fillId="60" borderId="12" xfId="0" applyNumberFormat="1" applyFont="1" applyFill="1" applyBorder="1"/>
    <xf numFmtId="0" fontId="20" fillId="60" borderId="0" xfId="0" applyFont="1" applyFill="1"/>
    <xf numFmtId="0" fontId="24" fillId="60" borderId="0" xfId="0" applyFont="1" applyFill="1" applyBorder="1"/>
    <xf numFmtId="4" fontId="20" fillId="60" borderId="0" xfId="0" applyNumberFormat="1" applyFont="1" applyFill="1" applyBorder="1"/>
    <xf numFmtId="164" fontId="17" fillId="0" borderId="54" xfId="0" applyNumberFormat="1" applyFont="1" applyBorder="1" applyAlignment="1">
      <alignment horizontal="center"/>
    </xf>
    <xf numFmtId="164" fontId="11" fillId="0" borderId="33" xfId="0" applyNumberFormat="1" applyFont="1" applyBorder="1"/>
    <xf numFmtId="164" fontId="0" fillId="0" borderId="33" xfId="0" applyNumberFormat="1" applyFont="1" applyBorder="1"/>
    <xf numFmtId="168" fontId="10" fillId="60" borderId="28" xfId="0" applyNumberFormat="1" applyFont="1" applyFill="1" applyBorder="1"/>
    <xf numFmtId="166" fontId="10" fillId="60" borderId="28" xfId="0" applyNumberFormat="1" applyFont="1" applyFill="1" applyBorder="1" applyAlignment="1">
      <alignment horizontal="center"/>
    </xf>
    <xf numFmtId="164" fontId="11" fillId="0" borderId="44" xfId="0" applyNumberFormat="1" applyFont="1" applyBorder="1"/>
    <xf numFmtId="164" fontId="0" fillId="0" borderId="28" xfId="0" applyNumberFormat="1" applyFont="1" applyBorder="1"/>
    <xf numFmtId="164" fontId="17" fillId="0" borderId="44" xfId="0" applyNumberFormat="1" applyFont="1" applyBorder="1" applyAlignment="1">
      <alignment horizontal="center"/>
    </xf>
    <xf numFmtId="164" fontId="17" fillId="0" borderId="56" xfId="0" applyNumberFormat="1" applyFont="1" applyBorder="1" applyAlignment="1">
      <alignment horizontal="center"/>
    </xf>
    <xf numFmtId="164" fontId="17" fillId="0" borderId="43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55" xfId="0" applyNumberFormat="1" applyFont="1" applyFill="1" applyBorder="1" applyAlignment="1">
      <alignment horizontal="center"/>
    </xf>
    <xf numFmtId="164" fontId="17" fillId="0" borderId="43" xfId="0" applyNumberFormat="1" applyFont="1" applyFill="1" applyBorder="1" applyAlignment="1">
      <alignment horizontal="center"/>
    </xf>
    <xf numFmtId="0" fontId="10" fillId="0" borderId="54" xfId="0" applyFont="1" applyBorder="1"/>
    <xf numFmtId="0" fontId="12" fillId="0" borderId="33" xfId="0" applyFont="1" applyFill="1" applyBorder="1"/>
    <xf numFmtId="0" fontId="10" fillId="0" borderId="33" xfId="0" applyFont="1" applyFill="1" applyBorder="1"/>
    <xf numFmtId="0" fontId="12" fillId="0" borderId="44" xfId="0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0" fillId="0" borderId="51" xfId="0" applyFont="1" applyFill="1" applyBorder="1"/>
    <xf numFmtId="0" fontId="12" fillId="0" borderId="43" xfId="0" applyFont="1" applyBorder="1" applyAlignment="1">
      <alignment horizontal="center" vertical="center" wrapText="1"/>
    </xf>
    <xf numFmtId="4" fontId="10" fillId="0" borderId="28" xfId="0" applyNumberFormat="1" applyFont="1" applyFill="1" applyBorder="1"/>
    <xf numFmtId="4" fontId="10" fillId="0" borderId="34" xfId="0" applyNumberFormat="1" applyFont="1" applyFill="1" applyBorder="1"/>
    <xf numFmtId="0" fontId="10" fillId="0" borderId="28" xfId="0" applyFont="1" applyFill="1" applyBorder="1"/>
    <xf numFmtId="0" fontId="10" fillId="0" borderId="12" xfId="0" applyFont="1" applyFill="1" applyBorder="1"/>
    <xf numFmtId="0" fontId="10" fillId="0" borderId="34" xfId="0" applyFont="1" applyFill="1" applyBorder="1"/>
    <xf numFmtId="4" fontId="12" fillId="0" borderId="28" xfId="0" applyNumberFormat="1" applyFont="1" applyFill="1" applyBorder="1"/>
    <xf numFmtId="0" fontId="12" fillId="0" borderId="28" xfId="0" applyFont="1" applyFill="1" applyBorder="1"/>
    <xf numFmtId="0" fontId="12" fillId="60" borderId="56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/>
    <xf numFmtId="167" fontId="10" fillId="0" borderId="0" xfId="0" applyNumberFormat="1" applyFont="1" applyFill="1" applyBorder="1"/>
    <xf numFmtId="167" fontId="10" fillId="0" borderId="0" xfId="0" applyNumberFormat="1" applyFont="1" applyFill="1" applyBorder="1" applyAlignment="1">
      <alignment horizontal="center"/>
    </xf>
    <xf numFmtId="167" fontId="12" fillId="60" borderId="0" xfId="0" applyNumberFormat="1" applyFont="1" applyFill="1" applyBorder="1"/>
    <xf numFmtId="166" fontId="12" fillId="60" borderId="57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166" fontId="12" fillId="0" borderId="57" xfId="0" applyNumberFormat="1" applyFont="1" applyFill="1" applyBorder="1" applyAlignment="1">
      <alignment horizontal="center"/>
    </xf>
    <xf numFmtId="167" fontId="12" fillId="0" borderId="57" xfId="0" applyNumberFormat="1" applyFont="1" applyFill="1" applyBorder="1"/>
    <xf numFmtId="167" fontId="12" fillId="0" borderId="57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7" fontId="12" fillId="0" borderId="28" xfId="0" applyNumberFormat="1" applyFont="1" applyFill="1" applyBorder="1" applyAlignment="1">
      <alignment horizontal="center"/>
    </xf>
    <xf numFmtId="167" fontId="10" fillId="0" borderId="28" xfId="0" applyNumberFormat="1" applyFont="1" applyFill="1" applyBorder="1" applyAlignment="1">
      <alignment horizontal="center"/>
    </xf>
    <xf numFmtId="168" fontId="10" fillId="0" borderId="12" xfId="0" applyNumberFormat="1" applyFont="1" applyBorder="1" applyAlignment="1">
      <alignment horizontal="center"/>
    </xf>
    <xf numFmtId="167" fontId="12" fillId="0" borderId="34" xfId="0" applyNumberFormat="1" applyFont="1" applyFill="1" applyBorder="1"/>
    <xf numFmtId="167" fontId="12" fillId="0" borderId="28" xfId="0" applyNumberFormat="1" applyFont="1" applyFill="1" applyBorder="1"/>
    <xf numFmtId="167" fontId="10" fillId="0" borderId="28" xfId="0" applyNumberFormat="1" applyFont="1" applyFill="1" applyBorder="1"/>
    <xf numFmtId="167" fontId="12" fillId="0" borderId="34" xfId="0" applyNumberFormat="1" applyFont="1" applyFill="1" applyBorder="1" applyAlignment="1">
      <alignment horizontal="center"/>
    </xf>
    <xf numFmtId="0" fontId="12" fillId="0" borderId="56" xfId="0" applyFont="1" applyBorder="1" applyAlignment="1">
      <alignment horizontal="center" vertical="center"/>
    </xf>
    <xf numFmtId="0" fontId="10" fillId="0" borderId="57" xfId="0" applyFont="1" applyFill="1" applyBorder="1"/>
    <xf numFmtId="4" fontId="11" fillId="60" borderId="0" xfId="41" applyNumberFormat="1" applyFont="1" applyFill="1" applyBorder="1"/>
    <xf numFmtId="0" fontId="0" fillId="60" borderId="0" xfId="41" applyFont="1" applyFill="1" applyBorder="1"/>
    <xf numFmtId="4" fontId="0" fillId="60" borderId="0" xfId="41" applyNumberFormat="1" applyFont="1" applyFill="1" applyBorder="1"/>
    <xf numFmtId="4" fontId="61" fillId="60" borderId="0" xfId="41" applyNumberFormat="1" applyFont="1" applyFill="1" applyBorder="1"/>
    <xf numFmtId="168" fontId="20" fillId="60" borderId="0" xfId="32" applyNumberFormat="1" applyFont="1" applyFill="1" applyBorder="1" applyAlignment="1"/>
    <xf numFmtId="168" fontId="12" fillId="60" borderId="52" xfId="0" applyNumberFormat="1" applyFont="1" applyFill="1" applyBorder="1"/>
    <xf numFmtId="168" fontId="12" fillId="60" borderId="52" xfId="0" applyNumberFormat="1" applyFont="1" applyFill="1" applyBorder="1" applyAlignment="1">
      <alignment horizontal="center"/>
    </xf>
    <xf numFmtId="168" fontId="12" fillId="60" borderId="34" xfId="0" applyNumberFormat="1" applyFont="1" applyFill="1" applyBorder="1"/>
    <xf numFmtId="4" fontId="69" fillId="0" borderId="0" xfId="0" applyNumberFormat="1" applyFont="1" applyBorder="1"/>
    <xf numFmtId="4" fontId="69" fillId="0" borderId="0" xfId="0" applyNumberFormat="1" applyFont="1" applyFill="1" applyBorder="1"/>
    <xf numFmtId="4" fontId="70" fillId="0" borderId="0" xfId="0" applyNumberFormat="1" applyFont="1" applyBorder="1"/>
    <xf numFmtId="4" fontId="69" fillId="32" borderId="0" xfId="0" applyNumberFormat="1" applyFont="1" applyFill="1" applyBorder="1"/>
    <xf numFmtId="4" fontId="71" fillId="32" borderId="0" xfId="0" applyNumberFormat="1" applyFont="1" applyFill="1" applyBorder="1"/>
    <xf numFmtId="166" fontId="20" fillId="0" borderId="0" xfId="40" applyNumberFormat="1" applyFont="1"/>
    <xf numFmtId="166" fontId="20" fillId="0" borderId="0" xfId="0" applyNumberFormat="1" applyFont="1" applyFill="1" applyBorder="1"/>
    <xf numFmtId="166" fontId="20" fillId="0" borderId="0" xfId="0" applyNumberFormat="1" applyFont="1" applyFill="1"/>
    <xf numFmtId="4" fontId="20" fillId="60" borderId="34" xfId="0" applyNumberFormat="1" applyFont="1" applyFill="1" applyBorder="1"/>
    <xf numFmtId="0" fontId="20" fillId="60" borderId="0" xfId="40" applyFont="1" applyFill="1"/>
    <xf numFmtId="0" fontId="105" fillId="60" borderId="0" xfId="40" applyFill="1"/>
    <xf numFmtId="0" fontId="29" fillId="0" borderId="0" xfId="0" applyFont="1"/>
    <xf numFmtId="0" fontId="20" fillId="0" borderId="0" xfId="0" applyFont="1" applyAlignment="1">
      <alignment horizontal="left" vertical="center"/>
    </xf>
    <xf numFmtId="168" fontId="17" fillId="60" borderId="43" xfId="34" applyNumberFormat="1" applyFont="1" applyFill="1" applyBorder="1"/>
    <xf numFmtId="168" fontId="17" fillId="60" borderId="28" xfId="34" applyNumberFormat="1" applyFont="1" applyFill="1" applyBorder="1"/>
    <xf numFmtId="168" fontId="10" fillId="60" borderId="33" xfId="0" applyNumberFormat="1" applyFont="1" applyFill="1" applyBorder="1" applyAlignment="1">
      <alignment horizontal="right"/>
    </xf>
    <xf numFmtId="168" fontId="10" fillId="0" borderId="28" xfId="0" applyNumberFormat="1" applyFont="1" applyBorder="1" applyAlignment="1">
      <alignment horizontal="right"/>
    </xf>
    <xf numFmtId="168" fontId="10" fillId="0" borderId="28" xfId="0" applyNumberFormat="1" applyFont="1" applyFill="1" applyBorder="1" applyAlignment="1">
      <alignment horizontal="center"/>
    </xf>
    <xf numFmtId="166" fontId="10" fillId="0" borderId="28" xfId="0" applyNumberFormat="1" applyFont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12" fillId="0" borderId="12" xfId="0" applyNumberFormat="1" applyFont="1" applyFill="1" applyBorder="1" applyAlignment="1">
      <alignment horizontal="center"/>
    </xf>
    <xf numFmtId="166" fontId="12" fillId="0" borderId="42" xfId="0" applyNumberFormat="1" applyFont="1" applyFill="1" applyBorder="1" applyAlignment="1">
      <alignment horizontal="center"/>
    </xf>
    <xf numFmtId="167" fontId="12" fillId="60" borderId="57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right"/>
    </xf>
    <xf numFmtId="167" fontId="20" fillId="60" borderId="32" xfId="0" applyNumberFormat="1" applyFont="1" applyFill="1" applyBorder="1" applyAlignment="1">
      <alignment horizontal="right"/>
    </xf>
    <xf numFmtId="167" fontId="20" fillId="0" borderId="0" xfId="40" applyNumberFormat="1" applyFont="1" applyAlignment="1">
      <alignment horizontal="center"/>
    </xf>
    <xf numFmtId="0" fontId="105" fillId="0" borderId="0" xfId="1838"/>
    <xf numFmtId="0" fontId="0" fillId="0" borderId="0" xfId="1838" applyFont="1"/>
    <xf numFmtId="0" fontId="105" fillId="0" borderId="0" xfId="1838" applyFill="1"/>
    <xf numFmtId="0" fontId="0" fillId="0" borderId="0" xfId="1838" applyFont="1" applyAlignment="1">
      <alignment horizontal="left"/>
    </xf>
    <xf numFmtId="0" fontId="0" fillId="0" borderId="0" xfId="1838" applyFont="1" applyAlignment="1">
      <alignment horizontal="center"/>
    </xf>
    <xf numFmtId="0" fontId="61" fillId="0" borderId="0" xfId="1838" applyFont="1" applyFill="1"/>
    <xf numFmtId="0" fontId="0" fillId="0" borderId="0" xfId="1838" applyFont="1" applyFill="1"/>
    <xf numFmtId="4" fontId="73" fillId="0" borderId="0" xfId="1838" applyNumberFormat="1" applyFont="1"/>
    <xf numFmtId="0" fontId="0" fillId="0" borderId="0" xfId="1838" applyFont="1" applyFill="1" applyAlignment="1">
      <alignment horizontal="left"/>
    </xf>
    <xf numFmtId="0" fontId="0" fillId="0" borderId="0" xfId="1838" applyFont="1" applyAlignment="1">
      <alignment horizontal="right"/>
    </xf>
    <xf numFmtId="0" fontId="105" fillId="0" borderId="23" xfId="1838" applyBorder="1"/>
    <xf numFmtId="0" fontId="11" fillId="0" borderId="58" xfId="1838" applyFont="1" applyBorder="1" applyAlignment="1">
      <alignment horizontal="center" vertical="center"/>
    </xf>
    <xf numFmtId="0" fontId="11" fillId="0" borderId="60" xfId="1838" applyFont="1" applyBorder="1" applyAlignment="1">
      <alignment horizontal="center" vertical="center" wrapText="1"/>
    </xf>
    <xf numFmtId="0" fontId="11" fillId="0" borderId="0" xfId="1838" applyFont="1" applyFill="1" applyBorder="1" applyAlignment="1">
      <alignment horizontal="center" vertical="center" wrapText="1"/>
    </xf>
    <xf numFmtId="0" fontId="11" fillId="0" borderId="0" xfId="1838" applyFont="1" applyBorder="1" applyAlignment="1">
      <alignment horizontal="left" vertical="center"/>
    </xf>
    <xf numFmtId="0" fontId="11" fillId="0" borderId="0" xfId="1838" applyFont="1" applyBorder="1" applyAlignment="1">
      <alignment horizontal="center" vertical="center"/>
    </xf>
    <xf numFmtId="0" fontId="61" fillId="38" borderId="61" xfId="1838" applyFont="1" applyFill="1" applyBorder="1"/>
    <xf numFmtId="0" fontId="0" fillId="38" borderId="58" xfId="1838" applyFont="1" applyFill="1" applyBorder="1"/>
    <xf numFmtId="0" fontId="105" fillId="38" borderId="62" xfId="1838" applyFill="1" applyBorder="1"/>
    <xf numFmtId="4" fontId="61" fillId="38" borderId="58" xfId="1838" applyNumberFormat="1" applyFont="1" applyFill="1" applyBorder="1"/>
    <xf numFmtId="4" fontId="61" fillId="0" borderId="0" xfId="1838" applyNumberFormat="1" applyFont="1" applyFill="1" applyBorder="1"/>
    <xf numFmtId="0" fontId="11" fillId="0" borderId="0" xfId="1838" applyFont="1" applyAlignment="1">
      <alignment horizontal="left"/>
    </xf>
    <xf numFmtId="0" fontId="11" fillId="0" borderId="0" xfId="1838" applyFont="1" applyBorder="1" applyAlignment="1">
      <alignment horizontal="center" vertical="center" wrapText="1"/>
    </xf>
    <xf numFmtId="4" fontId="11" fillId="0" borderId="0" xfId="1838" applyNumberFormat="1" applyFont="1" applyAlignment="1">
      <alignment horizontal="center"/>
    </xf>
    <xf numFmtId="0" fontId="11" fillId="0" borderId="0" xfId="1838" applyFont="1" applyAlignment="1">
      <alignment horizontal="center"/>
    </xf>
    <xf numFmtId="0" fontId="11" fillId="0" borderId="23" xfId="1838" applyFont="1" applyFill="1" applyBorder="1"/>
    <xf numFmtId="0" fontId="11" fillId="0" borderId="60" xfId="1838" applyFont="1" applyFill="1" applyBorder="1"/>
    <xf numFmtId="4" fontId="11" fillId="0" borderId="59" xfId="1838" applyNumberFormat="1" applyFont="1" applyFill="1" applyBorder="1"/>
    <xf numFmtId="4" fontId="11" fillId="0" borderId="60" xfId="1838" applyNumberFormat="1" applyFont="1" applyFill="1" applyBorder="1"/>
    <xf numFmtId="0" fontId="105" fillId="0" borderId="0" xfId="1838" applyFill="1" applyBorder="1"/>
    <xf numFmtId="0" fontId="8" fillId="0" borderId="0" xfId="1838" applyFont="1" applyAlignment="1">
      <alignment horizontal="left"/>
    </xf>
    <xf numFmtId="0" fontId="11" fillId="0" borderId="27" xfId="1838" applyFont="1" applyFill="1" applyBorder="1"/>
    <xf numFmtId="0" fontId="11" fillId="0" borderId="45" xfId="1838" applyFont="1" applyFill="1" applyBorder="1"/>
    <xf numFmtId="4" fontId="105" fillId="0" borderId="63" xfId="1838" applyNumberFormat="1" applyFill="1" applyBorder="1"/>
    <xf numFmtId="4" fontId="11" fillId="0" borderId="63" xfId="1838" applyNumberFormat="1" applyFont="1" applyFill="1" applyBorder="1"/>
    <xf numFmtId="4" fontId="11" fillId="0" borderId="45" xfId="1838" applyNumberFormat="1" applyFont="1" applyFill="1" applyBorder="1"/>
    <xf numFmtId="4" fontId="105" fillId="0" borderId="0" xfId="1838" applyNumberFormat="1" applyFill="1" applyBorder="1"/>
    <xf numFmtId="0" fontId="105" fillId="0" borderId="27" xfId="1838" applyFill="1" applyBorder="1"/>
    <xf numFmtId="0" fontId="0" fillId="0" borderId="45" xfId="1838" applyFont="1" applyFill="1" applyBorder="1"/>
    <xf numFmtId="4" fontId="0" fillId="0" borderId="63" xfId="1838" applyNumberFormat="1" applyFont="1" applyFill="1" applyBorder="1"/>
    <xf numFmtId="4" fontId="0" fillId="0" borderId="45" xfId="1838" applyNumberFormat="1" applyFont="1" applyFill="1" applyBorder="1"/>
    <xf numFmtId="0" fontId="0" fillId="0" borderId="0" xfId="1838" quotePrefix="1" applyFont="1" applyAlignment="1">
      <alignment horizontal="left"/>
    </xf>
    <xf numFmtId="0" fontId="0" fillId="0" borderId="0" xfId="1838" quotePrefix="1" applyFont="1" applyAlignment="1">
      <alignment horizontal="center"/>
    </xf>
    <xf numFmtId="0" fontId="11" fillId="0" borderId="51" xfId="1838" applyFont="1" applyFill="1" applyBorder="1"/>
    <xf numFmtId="0" fontId="11" fillId="0" borderId="64" xfId="1838" applyFont="1" applyFill="1" applyBorder="1"/>
    <xf numFmtId="4" fontId="105" fillId="0" borderId="65" xfId="1838" applyNumberFormat="1" applyFill="1" applyBorder="1"/>
    <xf numFmtId="4" fontId="11" fillId="0" borderId="64" xfId="1838" applyNumberFormat="1" applyFont="1" applyFill="1" applyBorder="1"/>
    <xf numFmtId="4" fontId="105" fillId="0" borderId="42" xfId="1838" applyNumberFormat="1" applyFill="1" applyBorder="1"/>
    <xf numFmtId="0" fontId="11" fillId="0" borderId="42" xfId="1838" quotePrefix="1" applyFont="1" applyBorder="1" applyAlignment="1">
      <alignment horizontal="left"/>
    </xf>
    <xf numFmtId="0" fontId="11" fillId="61" borderId="42" xfId="1838" applyFont="1" applyFill="1" applyBorder="1" applyAlignment="1">
      <alignment horizontal="center"/>
    </xf>
    <xf numFmtId="0" fontId="0" fillId="0" borderId="42" xfId="1838" applyFont="1" applyBorder="1" applyAlignment="1">
      <alignment horizontal="center"/>
    </xf>
    <xf numFmtId="0" fontId="20" fillId="0" borderId="42" xfId="1838" quotePrefix="1" applyFont="1" applyBorder="1" applyAlignment="1">
      <alignment horizontal="center"/>
    </xf>
    <xf numFmtId="0" fontId="11" fillId="0" borderId="27" xfId="1838" applyFont="1" applyBorder="1"/>
    <xf numFmtId="0" fontId="105" fillId="0" borderId="63" xfId="1838" applyBorder="1"/>
    <xf numFmtId="4" fontId="11" fillId="0" borderId="45" xfId="1838" applyNumberFormat="1" applyFont="1" applyBorder="1"/>
    <xf numFmtId="0" fontId="105" fillId="0" borderId="63" xfId="1838" applyFill="1" applyBorder="1"/>
    <xf numFmtId="0" fontId="11" fillId="0" borderId="34" xfId="1838" applyFont="1" applyBorder="1" applyAlignment="1">
      <alignment horizontal="left"/>
    </xf>
    <xf numFmtId="0" fontId="11" fillId="0" borderId="34" xfId="1838" applyFont="1" applyBorder="1" applyAlignment="1">
      <alignment horizontal="center"/>
    </xf>
    <xf numFmtId="0" fontId="11" fillId="0" borderId="0" xfId="1838" applyFont="1" applyAlignment="1">
      <alignment horizontal="right"/>
    </xf>
    <xf numFmtId="0" fontId="20" fillId="0" borderId="0" xfId="1838" quotePrefix="1" applyFont="1" applyAlignment="1">
      <alignment horizontal="center"/>
    </xf>
    <xf numFmtId="0" fontId="74" fillId="0" borderId="0" xfId="1838" applyFont="1"/>
    <xf numFmtId="0" fontId="11" fillId="0" borderId="0" xfId="1838" quotePrefix="1" applyFont="1" applyAlignment="1">
      <alignment horizontal="left"/>
    </xf>
    <xf numFmtId="0" fontId="74" fillId="32" borderId="0" xfId="1838" applyFont="1" applyFill="1"/>
    <xf numFmtId="0" fontId="75" fillId="32" borderId="27" xfId="1838" applyFont="1" applyFill="1" applyBorder="1"/>
    <xf numFmtId="0" fontId="0" fillId="32" borderId="45" xfId="1838" applyFont="1" applyFill="1" applyBorder="1"/>
    <xf numFmtId="0" fontId="19" fillId="32" borderId="63" xfId="1838" applyFont="1" applyFill="1" applyBorder="1"/>
    <xf numFmtId="4" fontId="0" fillId="32" borderId="45" xfId="1838" applyNumberFormat="1" applyFont="1" applyFill="1" applyBorder="1"/>
    <xf numFmtId="0" fontId="19" fillId="32" borderId="0" xfId="1838" applyFont="1" applyFill="1" applyBorder="1"/>
    <xf numFmtId="0" fontId="0" fillId="32" borderId="0" xfId="1838" applyFont="1" applyFill="1" applyAlignment="1">
      <alignment horizontal="left"/>
    </xf>
    <xf numFmtId="0" fontId="11" fillId="32" borderId="0" xfId="1838" applyFont="1" applyFill="1" applyAlignment="1">
      <alignment horizontal="left"/>
    </xf>
    <xf numFmtId="0" fontId="11" fillId="32" borderId="0" xfId="1838" quotePrefix="1" applyFont="1" applyFill="1" applyAlignment="1">
      <alignment horizontal="left"/>
    </xf>
    <xf numFmtId="0" fontId="0" fillId="32" borderId="0" xfId="1838" applyFont="1" applyFill="1" applyAlignment="1">
      <alignment horizontal="center"/>
    </xf>
    <xf numFmtId="0" fontId="0" fillId="32" borderId="0" xfId="1838" applyFont="1" applyFill="1"/>
    <xf numFmtId="0" fontId="19" fillId="32" borderId="0" xfId="1838" applyFont="1" applyFill="1"/>
    <xf numFmtId="0" fontId="11" fillId="32" borderId="27" xfId="1838" applyFont="1" applyFill="1" applyBorder="1"/>
    <xf numFmtId="0" fontId="105" fillId="32" borderId="63" xfId="1838" applyFill="1" applyBorder="1"/>
    <xf numFmtId="0" fontId="105" fillId="32" borderId="0" xfId="1838" applyFill="1" applyBorder="1"/>
    <xf numFmtId="0" fontId="105" fillId="32" borderId="0" xfId="1838" applyFill="1"/>
    <xf numFmtId="0" fontId="11" fillId="32" borderId="42" xfId="1838" applyFont="1" applyFill="1" applyBorder="1" applyAlignment="1">
      <alignment horizontal="center"/>
    </xf>
    <xf numFmtId="0" fontId="11" fillId="32" borderId="42" xfId="1838" applyFont="1" applyFill="1" applyBorder="1" applyAlignment="1">
      <alignment horizontal="left"/>
    </xf>
    <xf numFmtId="4" fontId="11" fillId="32" borderId="45" xfId="1838" applyNumberFormat="1" applyFont="1" applyFill="1" applyBorder="1"/>
    <xf numFmtId="0" fontId="105" fillId="32" borderId="42" xfId="1838" applyFill="1" applyBorder="1"/>
    <xf numFmtId="0" fontId="69" fillId="32" borderId="34" xfId="1838" applyFont="1" applyFill="1" applyBorder="1" applyAlignment="1">
      <alignment horizontal="left"/>
    </xf>
    <xf numFmtId="0" fontId="0" fillId="32" borderId="42" xfId="1838" applyFont="1" applyFill="1" applyBorder="1" applyAlignment="1">
      <alignment horizontal="center"/>
    </xf>
    <xf numFmtId="0" fontId="11" fillId="32" borderId="34" xfId="1838" applyFont="1" applyFill="1" applyBorder="1" applyAlignment="1">
      <alignment horizontal="center"/>
    </xf>
    <xf numFmtId="0" fontId="20" fillId="32" borderId="57" xfId="1838" quotePrefix="1" applyFont="1" applyFill="1" applyBorder="1" applyAlignment="1">
      <alignment horizontal="center"/>
    </xf>
    <xf numFmtId="4" fontId="105" fillId="32" borderId="63" xfId="1838" applyNumberFormat="1" applyFill="1" applyBorder="1"/>
    <xf numFmtId="0" fontId="11" fillId="32" borderId="34" xfId="1838" applyFont="1" applyFill="1" applyBorder="1" applyAlignment="1">
      <alignment horizontal="left"/>
    </xf>
    <xf numFmtId="0" fontId="11" fillId="32" borderId="0" xfId="1838" applyFont="1" applyFill="1" applyAlignment="1">
      <alignment horizontal="right"/>
    </xf>
    <xf numFmtId="0" fontId="11" fillId="32" borderId="0" xfId="1838" applyFont="1" applyFill="1" applyAlignment="1">
      <alignment horizontal="center"/>
    </xf>
    <xf numFmtId="0" fontId="20" fillId="32" borderId="56" xfId="1838" quotePrefix="1" applyFont="1" applyFill="1" applyBorder="1" applyAlignment="1">
      <alignment horizontal="center"/>
    </xf>
    <xf numFmtId="0" fontId="11" fillId="32" borderId="0" xfId="1838" applyFont="1" applyFill="1" applyAlignment="1"/>
    <xf numFmtId="0" fontId="0" fillId="32" borderId="0" xfId="1838" applyFont="1" applyFill="1" applyBorder="1" applyAlignment="1">
      <alignment horizontal="center"/>
    </xf>
    <xf numFmtId="4" fontId="0" fillId="0" borderId="45" xfId="1838" applyNumberFormat="1" applyFont="1" applyBorder="1"/>
    <xf numFmtId="0" fontId="105" fillId="0" borderId="42" xfId="1838" applyFill="1" applyBorder="1"/>
    <xf numFmtId="0" fontId="0" fillId="0" borderId="42" xfId="1838" applyFont="1" applyBorder="1" applyAlignment="1">
      <alignment horizontal="left"/>
    </xf>
    <xf numFmtId="0" fontId="11" fillId="0" borderId="42" xfId="1838" applyFont="1" applyBorder="1" applyAlignment="1"/>
    <xf numFmtId="0" fontId="0" fillId="0" borderId="0" xfId="1838" applyFont="1" applyBorder="1" applyAlignment="1">
      <alignment horizontal="left"/>
    </xf>
    <xf numFmtId="0" fontId="11" fillId="0" borderId="0" xfId="1838" applyFont="1" applyBorder="1" applyAlignment="1"/>
    <xf numFmtId="0" fontId="0" fillId="0" borderId="0" xfId="1838" applyFont="1" applyBorder="1" applyAlignment="1">
      <alignment horizontal="center"/>
    </xf>
    <xf numFmtId="0" fontId="11" fillId="0" borderId="26" xfId="1838" applyFont="1" applyBorder="1"/>
    <xf numFmtId="0" fontId="11" fillId="0" borderId="66" xfId="1838" applyFont="1" applyFill="1" applyBorder="1"/>
    <xf numFmtId="0" fontId="105" fillId="0" borderId="67" xfId="1838" applyBorder="1"/>
    <xf numFmtId="4" fontId="11" fillId="0" borderId="66" xfId="1838" applyNumberFormat="1" applyFont="1" applyBorder="1"/>
    <xf numFmtId="0" fontId="11" fillId="0" borderId="51" xfId="1838" applyFont="1" applyBorder="1"/>
    <xf numFmtId="0" fontId="105" fillId="0" borderId="65" xfId="1838" applyBorder="1"/>
    <xf numFmtId="4" fontId="11" fillId="0" borderId="64" xfId="1838" applyNumberFormat="1" applyFont="1" applyBorder="1"/>
    <xf numFmtId="0" fontId="105" fillId="0" borderId="68" xfId="1838" applyBorder="1"/>
    <xf numFmtId="4" fontId="11" fillId="0" borderId="50" xfId="1838" applyNumberFormat="1" applyFont="1" applyBorder="1"/>
    <xf numFmtId="0" fontId="8" fillId="38" borderId="62" xfId="1838" applyFont="1" applyFill="1" applyBorder="1"/>
    <xf numFmtId="4" fontId="77" fillId="38" borderId="58" xfId="1838" applyNumberFormat="1" applyFont="1" applyFill="1" applyBorder="1"/>
    <xf numFmtId="0" fontId="20" fillId="0" borderId="0" xfId="1838" quotePrefix="1" applyFont="1" applyBorder="1" applyAlignment="1">
      <alignment horizontal="center"/>
    </xf>
    <xf numFmtId="0" fontId="11" fillId="0" borderId="0" xfId="1838" quotePrefix="1" applyFont="1" applyAlignment="1">
      <alignment horizontal="center"/>
    </xf>
    <xf numFmtId="0" fontId="11" fillId="32" borderId="42" xfId="1838" applyFont="1" applyFill="1" applyBorder="1" applyAlignment="1">
      <alignment horizontal="right"/>
    </xf>
    <xf numFmtId="0" fontId="11" fillId="0" borderId="42" xfId="1838" applyFont="1" applyBorder="1" applyAlignment="1">
      <alignment horizontal="center"/>
    </xf>
    <xf numFmtId="0" fontId="11" fillId="0" borderId="63" xfId="1838" applyFont="1" applyBorder="1"/>
    <xf numFmtId="4" fontId="11" fillId="32" borderId="0" xfId="1838" applyNumberFormat="1" applyFont="1" applyFill="1" applyBorder="1"/>
    <xf numFmtId="0" fontId="11" fillId="0" borderId="0" xfId="1838" applyFont="1" applyBorder="1" applyAlignment="1">
      <alignment horizontal="center"/>
    </xf>
    <xf numFmtId="0" fontId="11" fillId="0" borderId="52" xfId="1838" applyFont="1" applyBorder="1"/>
    <xf numFmtId="0" fontId="69" fillId="0" borderId="64" xfId="1838" applyFont="1" applyFill="1" applyBorder="1"/>
    <xf numFmtId="4" fontId="11" fillId="0" borderId="53" xfId="1838" applyNumberFormat="1" applyFont="1" applyBorder="1"/>
    <xf numFmtId="0" fontId="8" fillId="38" borderId="59" xfId="1838" applyFont="1" applyFill="1" applyBorder="1"/>
    <xf numFmtId="0" fontId="8" fillId="38" borderId="58" xfId="1838" applyFont="1" applyFill="1" applyBorder="1"/>
    <xf numFmtId="0" fontId="105" fillId="38" borderId="58" xfId="1838" applyFill="1" applyBorder="1"/>
    <xf numFmtId="0" fontId="61" fillId="38" borderId="35" xfId="1838" applyFont="1" applyFill="1" applyBorder="1"/>
    <xf numFmtId="4" fontId="0" fillId="0" borderId="0" xfId="1838" applyNumberFormat="1" applyFont="1"/>
    <xf numFmtId="0" fontId="78" fillId="0" borderId="0" xfId="1838" applyFont="1"/>
    <xf numFmtId="0" fontId="0" fillId="0" borderId="0" xfId="1838" applyFont="1" applyFill="1" applyBorder="1"/>
    <xf numFmtId="0" fontId="11" fillId="0" borderId="0" xfId="1838" applyFont="1"/>
    <xf numFmtId="0" fontId="11" fillId="0" borderId="23" xfId="1838" applyFont="1" applyFill="1" applyBorder="1" applyAlignment="1">
      <alignment horizontal="center" vertical="center"/>
    </xf>
    <xf numFmtId="0" fontId="11" fillId="0" borderId="62" xfId="1838" applyFont="1" applyBorder="1" applyAlignment="1">
      <alignment horizontal="center" wrapText="1" shrinkToFit="1"/>
    </xf>
    <xf numFmtId="4" fontId="61" fillId="38" borderId="61" xfId="1838" applyNumberFormat="1" applyFont="1" applyFill="1" applyBorder="1"/>
    <xf numFmtId="4" fontId="8" fillId="38" borderId="61" xfId="1838" applyNumberFormat="1" applyFont="1" applyFill="1" applyBorder="1"/>
    <xf numFmtId="4" fontId="8" fillId="38" borderId="62" xfId="1838" applyNumberFormat="1" applyFont="1" applyFill="1" applyBorder="1"/>
    <xf numFmtId="4" fontId="11" fillId="0" borderId="27" xfId="1838" applyNumberFormat="1" applyFont="1" applyFill="1" applyBorder="1"/>
    <xf numFmtId="4" fontId="0" fillId="0" borderId="27" xfId="1838" applyNumberFormat="1" applyFont="1" applyFill="1" applyBorder="1"/>
    <xf numFmtId="4" fontId="0" fillId="38" borderId="61" xfId="1838" applyNumberFormat="1" applyFont="1" applyFill="1" applyBorder="1"/>
    <xf numFmtId="4" fontId="0" fillId="38" borderId="62" xfId="1838" applyNumberFormat="1" applyFont="1" applyFill="1" applyBorder="1"/>
    <xf numFmtId="4" fontId="11" fillId="38" borderId="61" xfId="1838" applyNumberFormat="1" applyFont="1" applyFill="1" applyBorder="1"/>
    <xf numFmtId="4" fontId="11" fillId="38" borderId="62" xfId="1838" applyNumberFormat="1" applyFont="1" applyFill="1" applyBorder="1"/>
    <xf numFmtId="4" fontId="105" fillId="0" borderId="0" xfId="1838" applyNumberFormat="1" applyFill="1"/>
    <xf numFmtId="4" fontId="75" fillId="0" borderId="0" xfId="1838" applyNumberFormat="1" applyFont="1" applyFill="1"/>
    <xf numFmtId="0" fontId="75" fillId="0" borderId="0" xfId="1838" applyFont="1" applyFill="1"/>
    <xf numFmtId="4" fontId="105" fillId="0" borderId="0" xfId="1838" applyNumberFormat="1"/>
    <xf numFmtId="0" fontId="19" fillId="0" borderId="0" xfId="1838" applyFont="1"/>
    <xf numFmtId="0" fontId="69" fillId="0" borderId="61" xfId="1838" applyFont="1" applyBorder="1"/>
    <xf numFmtId="0" fontId="11" fillId="0" borderId="69" xfId="1838" applyFont="1" applyBorder="1"/>
    <xf numFmtId="0" fontId="11" fillId="0" borderId="58" xfId="1838" applyFont="1" applyBorder="1"/>
    <xf numFmtId="0" fontId="70" fillId="0" borderId="0" xfId="1838" applyFont="1"/>
    <xf numFmtId="0" fontId="69" fillId="0" borderId="0" xfId="1838" applyFont="1"/>
    <xf numFmtId="4" fontId="70" fillId="0" borderId="0" xfId="1838" applyNumberFormat="1" applyFont="1"/>
    <xf numFmtId="4" fontId="81" fillId="62" borderId="62" xfId="1838" applyNumberFormat="1" applyFont="1" applyFill="1" applyBorder="1"/>
    <xf numFmtId="4" fontId="0" fillId="0" borderId="0" xfId="1838" applyNumberFormat="1" applyFont="1" applyFill="1"/>
    <xf numFmtId="4" fontId="11" fillId="0" borderId="0" xfId="1838" applyNumberFormat="1" applyFont="1" applyFill="1"/>
    <xf numFmtId="0" fontId="11" fillId="0" borderId="0" xfId="1838" applyFont="1" applyFill="1"/>
    <xf numFmtId="0" fontId="11" fillId="0" borderId="61" xfId="1838" applyFont="1" applyBorder="1"/>
    <xf numFmtId="0" fontId="70" fillId="0" borderId="0" xfId="1838" applyFont="1" applyFill="1"/>
    <xf numFmtId="4" fontId="70" fillId="0" borderId="27" xfId="1838" applyNumberFormat="1" applyFont="1" applyFill="1" applyBorder="1"/>
    <xf numFmtId="4" fontId="69" fillId="38" borderId="61" xfId="1838" applyNumberFormat="1" applyFont="1" applyFill="1" applyBorder="1"/>
    <xf numFmtId="4" fontId="69" fillId="38" borderId="62" xfId="1838" applyNumberFormat="1" applyFont="1" applyFill="1" applyBorder="1"/>
    <xf numFmtId="4" fontId="69" fillId="0" borderId="27" xfId="1838" applyNumberFormat="1" applyFont="1" applyFill="1" applyBorder="1"/>
    <xf numFmtId="4" fontId="0" fillId="0" borderId="0" xfId="1838" applyNumberFormat="1" applyFont="1" applyAlignment="1">
      <alignment horizontal="right"/>
    </xf>
    <xf numFmtId="4" fontId="0" fillId="0" borderId="0" xfId="1838" applyNumberFormat="1" applyFont="1" applyFill="1" applyBorder="1"/>
    <xf numFmtId="4" fontId="19" fillId="0" borderId="0" xfId="1838" applyNumberFormat="1" applyFont="1"/>
    <xf numFmtId="0" fontId="82" fillId="0" borderId="0" xfId="1838" applyFont="1"/>
    <xf numFmtId="49" fontId="83" fillId="0" borderId="0" xfId="1838" applyNumberFormat="1" applyFont="1" applyFill="1" applyBorder="1" applyAlignment="1" applyProtection="1">
      <alignment horizontal="centerContinuous" vertical="center"/>
    </xf>
    <xf numFmtId="0" fontId="84" fillId="63" borderId="70" xfId="1838" applyFont="1" applyFill="1" applyBorder="1" applyAlignment="1">
      <alignment horizontal="right"/>
    </xf>
    <xf numFmtId="4" fontId="84" fillId="63" borderId="70" xfId="1838" applyNumberFormat="1" applyFont="1" applyFill="1" applyBorder="1"/>
    <xf numFmtId="0" fontId="11" fillId="0" borderId="0" xfId="1838" applyFont="1" applyFill="1" applyAlignment="1">
      <alignment horizontal="center"/>
    </xf>
    <xf numFmtId="0" fontId="105" fillId="0" borderId="0" xfId="1838" applyFill="1" applyAlignment="1">
      <alignment horizontal="center"/>
    </xf>
    <xf numFmtId="4" fontId="19" fillId="0" borderId="0" xfId="1838" applyNumberFormat="1" applyFont="1" applyFill="1" applyBorder="1"/>
    <xf numFmtId="0" fontId="11" fillId="0" borderId="0" xfId="1838" applyFont="1" applyFill="1" applyBorder="1"/>
    <xf numFmtId="0" fontId="78" fillId="0" borderId="0" xfId="1838" applyFont="1" applyFill="1"/>
    <xf numFmtId="0" fontId="84" fillId="63" borderId="23" xfId="1838" applyFont="1" applyFill="1" applyBorder="1"/>
    <xf numFmtId="4" fontId="84" fillId="63" borderId="71" xfId="1838" applyNumberFormat="1" applyFont="1" applyFill="1" applyBorder="1"/>
    <xf numFmtId="0" fontId="11" fillId="38" borderId="35" xfId="1838" applyFont="1" applyFill="1" applyBorder="1"/>
    <xf numFmtId="4" fontId="11" fillId="38" borderId="39" xfId="1838" applyNumberFormat="1" applyFont="1" applyFill="1" applyBorder="1"/>
    <xf numFmtId="0" fontId="11" fillId="38" borderId="23" xfId="1838" applyFont="1" applyFill="1" applyBorder="1"/>
    <xf numFmtId="4" fontId="11" fillId="38" borderId="71" xfId="1838" applyNumberFormat="1" applyFont="1" applyFill="1" applyBorder="1"/>
    <xf numFmtId="0" fontId="0" fillId="0" borderId="27" xfId="1838" applyFont="1" applyFill="1" applyBorder="1"/>
    <xf numFmtId="0" fontId="105" fillId="38" borderId="0" xfId="1838" applyFill="1"/>
    <xf numFmtId="0" fontId="11" fillId="38" borderId="0" xfId="1838" applyFont="1" applyFill="1" applyAlignment="1">
      <alignment horizontal="center"/>
    </xf>
    <xf numFmtId="0" fontId="0" fillId="38" borderId="0" xfId="1838" applyFont="1" applyFill="1" applyAlignment="1"/>
    <xf numFmtId="0" fontId="11" fillId="38" borderId="27" xfId="1838" applyFont="1" applyFill="1" applyBorder="1"/>
    <xf numFmtId="0" fontId="11" fillId="38" borderId="0" xfId="1838" applyFont="1" applyFill="1" applyBorder="1"/>
    <xf numFmtId="4" fontId="11" fillId="38" borderId="0" xfId="1838" applyNumberFormat="1" applyFont="1" applyFill="1" applyBorder="1"/>
    <xf numFmtId="0" fontId="20" fillId="0" borderId="0" xfId="1838" applyFont="1" applyFill="1" applyAlignment="1"/>
    <xf numFmtId="0" fontId="20" fillId="38" borderId="0" xfId="1838" applyFont="1" applyFill="1" applyAlignment="1"/>
    <xf numFmtId="4" fontId="85" fillId="38" borderId="0" xfId="1838" applyNumberFormat="1" applyFont="1" applyFill="1" applyBorder="1"/>
    <xf numFmtId="0" fontId="11" fillId="38" borderId="61" xfId="1838" applyFont="1" applyFill="1" applyBorder="1"/>
    <xf numFmtId="4" fontId="11" fillId="38" borderId="69" xfId="1838" applyNumberFormat="1" applyFont="1" applyFill="1" applyBorder="1"/>
    <xf numFmtId="0" fontId="0" fillId="0" borderId="23" xfId="1838" applyFont="1" applyFill="1" applyBorder="1"/>
    <xf numFmtId="4" fontId="0" fillId="0" borderId="71" xfId="1838" applyNumberFormat="1" applyFont="1" applyFill="1" applyBorder="1"/>
    <xf numFmtId="0" fontId="0" fillId="0" borderId="35" xfId="1838" applyFont="1" applyFill="1" applyBorder="1"/>
    <xf numFmtId="4" fontId="0" fillId="0" borderId="39" xfId="1838" applyNumberFormat="1" applyFont="1" applyFill="1" applyBorder="1"/>
    <xf numFmtId="0" fontId="11" fillId="38" borderId="42" xfId="1838" applyFont="1" applyFill="1" applyBorder="1" applyAlignment="1">
      <alignment horizontal="center"/>
    </xf>
    <xf numFmtId="0" fontId="0" fillId="38" borderId="42" xfId="1838" applyFont="1" applyFill="1" applyBorder="1" applyAlignment="1"/>
    <xf numFmtId="0" fontId="0" fillId="0" borderId="0" xfId="1838" applyFont="1" applyFill="1" applyBorder="1" applyAlignment="1"/>
    <xf numFmtId="4" fontId="11" fillId="0" borderId="0" xfId="1838" applyNumberFormat="1" applyFont="1"/>
    <xf numFmtId="4" fontId="105" fillId="0" borderId="43" xfId="1838" applyNumberFormat="1" applyBorder="1"/>
    <xf numFmtId="4" fontId="105" fillId="0" borderId="12" xfId="1838" applyNumberFormat="1" applyBorder="1"/>
    <xf numFmtId="0" fontId="86" fillId="0" borderId="0" xfId="1838" applyFont="1"/>
    <xf numFmtId="166" fontId="105" fillId="0" borderId="0" xfId="1838" applyNumberFormat="1" applyAlignment="1">
      <alignment horizontal="center"/>
    </xf>
    <xf numFmtId="166" fontId="105" fillId="0" borderId="0" xfId="1838" applyNumberFormat="1"/>
    <xf numFmtId="166" fontId="11" fillId="0" borderId="62" xfId="1838" applyNumberFormat="1" applyFont="1" applyBorder="1" applyAlignment="1">
      <alignment horizontal="center" vertical="center" shrinkToFit="1"/>
    </xf>
    <xf numFmtId="166" fontId="11" fillId="2" borderId="62" xfId="1838" applyNumberFormat="1" applyFont="1" applyFill="1" applyBorder="1" applyAlignment="1">
      <alignment horizontal="center" vertical="center" wrapText="1" shrinkToFit="1"/>
    </xf>
    <xf numFmtId="166" fontId="11" fillId="60" borderId="62" xfId="1838" applyNumberFormat="1" applyFont="1" applyFill="1" applyBorder="1" applyAlignment="1">
      <alignment horizontal="center" vertical="center" wrapText="1" shrinkToFit="1"/>
    </xf>
    <xf numFmtId="166" fontId="11" fillId="0" borderId="62" xfId="1838" applyNumberFormat="1" applyFont="1" applyBorder="1" applyAlignment="1">
      <alignment horizontal="center" vertical="center" wrapText="1" shrinkToFit="1"/>
    </xf>
    <xf numFmtId="166" fontId="105" fillId="0" borderId="60" xfId="1838" applyNumberFormat="1" applyFill="1" applyBorder="1"/>
    <xf numFmtId="166" fontId="105" fillId="0" borderId="59" xfId="1838" applyNumberFormat="1" applyFill="1" applyBorder="1"/>
    <xf numFmtId="166" fontId="78" fillId="60" borderId="60" xfId="1838" applyNumberFormat="1" applyFont="1" applyFill="1" applyBorder="1"/>
    <xf numFmtId="166" fontId="105" fillId="0" borderId="60" xfId="1838" applyNumberFormat="1" applyBorder="1"/>
    <xf numFmtId="166" fontId="105" fillId="0" borderId="45" xfId="1838" applyNumberFormat="1" applyBorder="1"/>
    <xf numFmtId="166" fontId="105" fillId="38" borderId="58" xfId="1838" applyNumberFormat="1" applyFill="1" applyBorder="1"/>
    <xf numFmtId="166" fontId="105" fillId="38" borderId="62" xfId="1838" applyNumberFormat="1" applyFill="1" applyBorder="1"/>
    <xf numFmtId="166" fontId="11" fillId="38" borderId="58" xfId="1838" applyNumberFormat="1" applyFont="1" applyFill="1" applyBorder="1"/>
    <xf numFmtId="166" fontId="105" fillId="0" borderId="45" xfId="1838" applyNumberFormat="1" applyFill="1" applyBorder="1"/>
    <xf numFmtId="166" fontId="105" fillId="0" borderId="63" xfId="1838" applyNumberFormat="1" applyFill="1" applyBorder="1"/>
    <xf numFmtId="166" fontId="11" fillId="0" borderId="45" xfId="1838" applyNumberFormat="1" applyFont="1" applyBorder="1"/>
    <xf numFmtId="166" fontId="0" fillId="0" borderId="45" xfId="1838" applyNumberFormat="1" applyFont="1" applyBorder="1"/>
    <xf numFmtId="166" fontId="11" fillId="38" borderId="62" xfId="1838" applyNumberFormat="1" applyFont="1" applyFill="1" applyBorder="1"/>
    <xf numFmtId="166" fontId="105" fillId="0" borderId="0" xfId="1838" applyNumberFormat="1" applyFill="1"/>
    <xf numFmtId="166" fontId="0" fillId="0" borderId="45" xfId="1838" applyNumberFormat="1" applyFont="1" applyFill="1" applyBorder="1"/>
    <xf numFmtId="166" fontId="11" fillId="0" borderId="45" xfId="1838" applyNumberFormat="1" applyFont="1" applyFill="1" applyBorder="1"/>
    <xf numFmtId="166" fontId="11" fillId="38" borderId="61" xfId="1838" applyNumberFormat="1" applyFont="1" applyFill="1" applyBorder="1"/>
    <xf numFmtId="166" fontId="11" fillId="0" borderId="63" xfId="1838" applyNumberFormat="1" applyFont="1" applyFill="1" applyBorder="1"/>
    <xf numFmtId="166" fontId="11" fillId="0" borderId="59" xfId="1838" applyNumberFormat="1" applyFont="1" applyBorder="1"/>
    <xf numFmtId="166" fontId="11" fillId="0" borderId="27" xfId="1838" applyNumberFormat="1" applyFont="1" applyFill="1" applyBorder="1"/>
    <xf numFmtId="166" fontId="11" fillId="0" borderId="63" xfId="1838" applyNumberFormat="1" applyFont="1" applyBorder="1"/>
    <xf numFmtId="166" fontId="11" fillId="2" borderId="45" xfId="1838" applyNumberFormat="1" applyFont="1" applyFill="1" applyBorder="1"/>
    <xf numFmtId="166" fontId="0" fillId="0" borderId="45" xfId="1838" applyNumberFormat="1" applyFont="1" applyBorder="1"/>
    <xf numFmtId="166" fontId="75" fillId="0" borderId="45" xfId="1838" applyNumberFormat="1" applyFont="1" applyFill="1" applyBorder="1"/>
    <xf numFmtId="166" fontId="19" fillId="0" borderId="45" xfId="1838" applyNumberFormat="1" applyFont="1" applyFill="1" applyBorder="1"/>
    <xf numFmtId="166" fontId="11" fillId="2" borderId="63" xfId="1838" applyNumberFormat="1" applyFont="1" applyFill="1" applyBorder="1"/>
    <xf numFmtId="166" fontId="11" fillId="60" borderId="45" xfId="1838" applyNumberFormat="1" applyFont="1" applyFill="1" applyBorder="1"/>
    <xf numFmtId="166" fontId="0" fillId="0" borderId="0" xfId="1838" applyNumberFormat="1" applyFont="1" applyFill="1"/>
    <xf numFmtId="166" fontId="0" fillId="0" borderId="63" xfId="1838" applyNumberFormat="1" applyFont="1" applyFill="1" applyBorder="1"/>
    <xf numFmtId="166" fontId="0" fillId="0" borderId="45" xfId="1838" applyNumberFormat="1" applyFont="1" applyFill="1" applyBorder="1"/>
    <xf numFmtId="166" fontId="11" fillId="61" borderId="45" xfId="1838" applyNumberFormat="1" applyFont="1" applyFill="1" applyBorder="1"/>
    <xf numFmtId="166" fontId="11" fillId="61" borderId="59" xfId="1838" applyNumberFormat="1" applyFont="1" applyFill="1" applyBorder="1"/>
    <xf numFmtId="166" fontId="69" fillId="0" borderId="45" xfId="1838" applyNumberFormat="1" applyFont="1" applyFill="1" applyBorder="1"/>
    <xf numFmtId="166" fontId="69" fillId="64" borderId="45" xfId="1838" applyNumberFormat="1" applyFont="1" applyFill="1" applyBorder="1"/>
    <xf numFmtId="166" fontId="69" fillId="64" borderId="61" xfId="1838" applyNumberFormat="1" applyFont="1" applyFill="1" applyBorder="1"/>
    <xf numFmtId="166" fontId="69" fillId="38" borderId="62" xfId="1838" applyNumberFormat="1" applyFont="1" applyFill="1" applyBorder="1"/>
    <xf numFmtId="166" fontId="69" fillId="2" borderId="63" xfId="1838" applyNumberFormat="1" applyFont="1" applyFill="1" applyBorder="1"/>
    <xf numFmtId="166" fontId="69" fillId="2" borderId="45" xfId="1838" applyNumberFormat="1" applyFont="1" applyFill="1" applyBorder="1"/>
    <xf numFmtId="166" fontId="11" fillId="64" borderId="61" xfId="1838" applyNumberFormat="1" applyFont="1" applyFill="1" applyBorder="1"/>
    <xf numFmtId="166" fontId="69" fillId="38" borderId="61" xfId="1838" applyNumberFormat="1" applyFont="1" applyFill="1" applyBorder="1"/>
    <xf numFmtId="166" fontId="0" fillId="0" borderId="0" xfId="1838" applyNumberFormat="1" applyFont="1" applyAlignment="1">
      <alignment horizontal="right"/>
    </xf>
    <xf numFmtId="166" fontId="0" fillId="0" borderId="0" xfId="1838" applyNumberFormat="1" applyFont="1" applyFill="1" applyBorder="1"/>
    <xf numFmtId="166" fontId="84" fillId="63" borderId="70" xfId="1838" applyNumberFormat="1" applyFont="1" applyFill="1" applyBorder="1"/>
    <xf numFmtId="166" fontId="11" fillId="0" borderId="0" xfId="1838" applyNumberFormat="1" applyFont="1" applyAlignment="1">
      <alignment horizontal="center"/>
    </xf>
    <xf numFmtId="166" fontId="11" fillId="0" borderId="0" xfId="1838" applyNumberFormat="1" applyFont="1" applyFill="1" applyAlignment="1">
      <alignment horizontal="right"/>
    </xf>
    <xf numFmtId="166" fontId="83" fillId="0" borderId="0" xfId="1838" applyNumberFormat="1" applyFont="1" applyFill="1" applyBorder="1" applyAlignment="1" applyProtection="1">
      <alignment horizontal="centerContinuous" vertical="center"/>
    </xf>
    <xf numFmtId="166" fontId="105" fillId="0" borderId="0" xfId="1838" applyNumberFormat="1" applyFill="1" applyAlignment="1">
      <alignment horizontal="center"/>
    </xf>
    <xf numFmtId="166" fontId="69" fillId="0" borderId="0" xfId="1838" applyNumberFormat="1" applyFont="1" applyFill="1" applyAlignment="1">
      <alignment horizontal="right"/>
    </xf>
    <xf numFmtId="166" fontId="11" fillId="0" borderId="0" xfId="1838" applyNumberFormat="1" applyFont="1" applyFill="1"/>
    <xf numFmtId="166" fontId="11" fillId="0" borderId="0" xfId="1838" applyNumberFormat="1" applyFont="1" applyFill="1" applyBorder="1"/>
    <xf numFmtId="166" fontId="11" fillId="0" borderId="0" xfId="1838" applyNumberFormat="1" applyFont="1" applyFill="1" applyBorder="1" applyAlignment="1">
      <alignment horizontal="center"/>
    </xf>
    <xf numFmtId="166" fontId="84" fillId="63" borderId="71" xfId="1838" applyNumberFormat="1" applyFont="1" applyFill="1" applyBorder="1"/>
    <xf numFmtId="166" fontId="11" fillId="0" borderId="0" xfId="1838" applyNumberFormat="1" applyFont="1"/>
    <xf numFmtId="166" fontId="11" fillId="38" borderId="39" xfId="1838" applyNumberFormat="1" applyFont="1" applyFill="1" applyBorder="1"/>
    <xf numFmtId="166" fontId="0" fillId="0" borderId="0" xfId="1838" applyNumberFormat="1" applyFont="1"/>
    <xf numFmtId="166" fontId="11" fillId="38" borderId="71" xfId="1838" applyNumberFormat="1" applyFont="1" applyFill="1" applyBorder="1"/>
    <xf numFmtId="166" fontId="0" fillId="38" borderId="0" xfId="1838" applyNumberFormat="1" applyFont="1" applyFill="1"/>
    <xf numFmtId="166" fontId="105" fillId="38" borderId="0" xfId="1838" applyNumberFormat="1" applyFill="1"/>
    <xf numFmtId="166" fontId="11" fillId="38" borderId="0" xfId="1838" applyNumberFormat="1" applyFont="1" applyFill="1" applyAlignment="1">
      <alignment horizontal="center"/>
    </xf>
    <xf numFmtId="166" fontId="11" fillId="38" borderId="0" xfId="1838" applyNumberFormat="1" applyFont="1" applyFill="1" applyBorder="1"/>
    <xf numFmtId="166" fontId="105" fillId="38" borderId="0" xfId="1838" applyNumberFormat="1" applyFill="1" applyAlignment="1">
      <alignment horizontal="center"/>
    </xf>
    <xf numFmtId="166" fontId="0" fillId="0" borderId="0" xfId="1838" applyNumberFormat="1" applyFont="1" applyFill="1" applyAlignment="1">
      <alignment horizontal="center"/>
    </xf>
    <xf numFmtId="166" fontId="11" fillId="0" borderId="0" xfId="1838" applyNumberFormat="1" applyFont="1" applyFill="1" applyAlignment="1">
      <alignment horizontal="center"/>
    </xf>
    <xf numFmtId="166" fontId="0" fillId="38" borderId="0" xfId="1838" applyNumberFormat="1" applyFont="1" applyFill="1" applyAlignment="1">
      <alignment horizontal="center"/>
    </xf>
    <xf numFmtId="166" fontId="10" fillId="0" borderId="0" xfId="1838" applyNumberFormat="1" applyFont="1"/>
    <xf numFmtId="166" fontId="0" fillId="0" borderId="0" xfId="1838" applyNumberFormat="1" applyFont="1" applyAlignment="1">
      <alignment horizontal="center"/>
    </xf>
    <xf numFmtId="166" fontId="11" fillId="38" borderId="69" xfId="1838" applyNumberFormat="1" applyFont="1" applyFill="1" applyBorder="1"/>
    <xf numFmtId="166" fontId="0" fillId="0" borderId="71" xfId="1838" applyNumberFormat="1" applyFont="1" applyFill="1" applyBorder="1"/>
    <xf numFmtId="166" fontId="0" fillId="0" borderId="39" xfId="1838" applyNumberFormat="1" applyFont="1" applyFill="1" applyBorder="1"/>
    <xf numFmtId="166" fontId="0" fillId="38" borderId="42" xfId="1838" applyNumberFormat="1" applyFont="1" applyFill="1" applyBorder="1"/>
    <xf numFmtId="166" fontId="105" fillId="38" borderId="42" xfId="1838" applyNumberFormat="1" applyFill="1" applyBorder="1"/>
    <xf numFmtId="166" fontId="11" fillId="38" borderId="42" xfId="1838" applyNumberFormat="1" applyFont="1" applyFill="1" applyBorder="1" applyAlignment="1">
      <alignment horizontal="center"/>
    </xf>
    <xf numFmtId="166" fontId="0" fillId="0" borderId="0" xfId="1838" applyNumberFormat="1" applyFont="1" applyFill="1" applyBorder="1" applyAlignment="1">
      <alignment horizontal="center"/>
    </xf>
    <xf numFmtId="166" fontId="0" fillId="0" borderId="0" xfId="1838" applyNumberFormat="1" applyFont="1" applyFill="1" applyBorder="1" applyAlignment="1"/>
    <xf numFmtId="166" fontId="105" fillId="0" borderId="0" xfId="1838" applyNumberFormat="1" applyFill="1" applyBorder="1"/>
    <xf numFmtId="166" fontId="105" fillId="0" borderId="0" xfId="1838" applyNumberFormat="1" applyFill="1" applyBorder="1" applyAlignment="1">
      <alignment horizontal="center"/>
    </xf>
    <xf numFmtId="166" fontId="70" fillId="0" borderId="0" xfId="1838" applyNumberFormat="1" applyFont="1"/>
    <xf numFmtId="166" fontId="105" fillId="0" borderId="0" xfId="1838" applyNumberFormat="1" applyAlignment="1">
      <alignment horizontal="right"/>
    </xf>
    <xf numFmtId="166" fontId="76" fillId="0" borderId="0" xfId="1838" applyNumberFormat="1" applyFont="1"/>
    <xf numFmtId="164" fontId="5" fillId="0" borderId="0" xfId="32" applyNumberFormat="1" applyFont="1"/>
    <xf numFmtId="164" fontId="12" fillId="0" borderId="0" xfId="32" applyNumberFormat="1" applyFont="1"/>
    <xf numFmtId="164" fontId="10" fillId="0" borderId="0" xfId="32" applyNumberFormat="1" applyFont="1"/>
    <xf numFmtId="164" fontId="0" fillId="0" borderId="0" xfId="32" applyNumberFormat="1" applyFont="1"/>
    <xf numFmtId="164" fontId="10" fillId="0" borderId="0" xfId="32" applyNumberFormat="1" applyFont="1" applyAlignment="1">
      <alignment horizontal="right"/>
    </xf>
    <xf numFmtId="164" fontId="0" fillId="60" borderId="0" xfId="32" applyNumberFormat="1" applyFont="1" applyFill="1"/>
    <xf numFmtId="164" fontId="0" fillId="0" borderId="0" xfId="32" applyNumberFormat="1" applyFont="1" applyBorder="1"/>
    <xf numFmtId="164" fontId="13" fillId="0" borderId="0" xfId="32" applyNumberFormat="1" applyFont="1"/>
    <xf numFmtId="164" fontId="12" fillId="0" borderId="54" xfId="32" applyNumberFormat="1" applyFont="1" applyFill="1" applyBorder="1"/>
    <xf numFmtId="164" fontId="12" fillId="0" borderId="56" xfId="32" applyNumberFormat="1" applyFont="1" applyFill="1" applyBorder="1" applyAlignment="1">
      <alignment horizontal="right"/>
    </xf>
    <xf numFmtId="164" fontId="11" fillId="0" borderId="56" xfId="32" applyNumberFormat="1" applyFont="1" applyFill="1" applyBorder="1"/>
    <xf numFmtId="164" fontId="12" fillId="0" borderId="43" xfId="32" applyNumberFormat="1" applyFont="1" applyFill="1" applyBorder="1" applyAlignment="1">
      <alignment horizontal="center"/>
    </xf>
    <xf numFmtId="164" fontId="12" fillId="60" borderId="43" xfId="32" applyNumberFormat="1" applyFont="1" applyFill="1" applyBorder="1" applyAlignment="1">
      <alignment horizontal="center"/>
    </xf>
    <xf numFmtId="164" fontId="12" fillId="0" borderId="44" xfId="32" applyNumberFormat="1" applyFont="1" applyFill="1" applyBorder="1"/>
    <xf numFmtId="164" fontId="12" fillId="0" borderId="42" xfId="32" applyNumberFormat="1" applyFont="1" applyFill="1" applyBorder="1" applyAlignment="1">
      <alignment horizontal="right"/>
    </xf>
    <xf numFmtId="1" fontId="12" fillId="60" borderId="12" xfId="32" applyNumberFormat="1" applyFont="1" applyFill="1" applyBorder="1" applyAlignment="1">
      <alignment horizontal="center"/>
    </xf>
    <xf numFmtId="0" fontId="12" fillId="0" borderId="12" xfId="32" applyNumberFormat="1" applyFont="1" applyFill="1" applyBorder="1" applyAlignment="1">
      <alignment horizontal="center"/>
    </xf>
    <xf numFmtId="164" fontId="12" fillId="0" borderId="54" xfId="32" applyNumberFormat="1" applyFont="1" applyBorder="1"/>
    <xf numFmtId="164" fontId="10" fillId="0" borderId="56" xfId="32" applyNumberFormat="1" applyFont="1" applyBorder="1" applyAlignment="1">
      <alignment horizontal="right"/>
    </xf>
    <xf numFmtId="164" fontId="0" fillId="0" borderId="55" xfId="32" applyNumberFormat="1" applyFont="1" applyFill="1" applyBorder="1"/>
    <xf numFmtId="164" fontId="0" fillId="60" borderId="43" xfId="32" applyNumberFormat="1" applyFont="1" applyFill="1" applyBorder="1"/>
    <xf numFmtId="164" fontId="0" fillId="0" borderId="28" xfId="32" applyNumberFormat="1" applyFont="1" applyFill="1" applyBorder="1"/>
    <xf numFmtId="164" fontId="0" fillId="0" borderId="0" xfId="32" applyNumberFormat="1" applyFont="1" applyFill="1" applyBorder="1"/>
    <xf numFmtId="164" fontId="17" fillId="60" borderId="33" xfId="32" applyNumberFormat="1" applyFont="1" applyFill="1" applyBorder="1"/>
    <xf numFmtId="164" fontId="17" fillId="60" borderId="0" xfId="32" applyNumberFormat="1" applyFont="1" applyFill="1" applyBorder="1" applyAlignment="1">
      <alignment horizontal="right"/>
    </xf>
    <xf numFmtId="164" fontId="17" fillId="60" borderId="32" xfId="32" applyNumberFormat="1" applyFont="1" applyFill="1" applyBorder="1"/>
    <xf numFmtId="168" fontId="17" fillId="60" borderId="34" xfId="32" applyNumberFormat="1" applyFont="1" applyFill="1" applyBorder="1"/>
    <xf numFmtId="168" fontId="17" fillId="0" borderId="34" xfId="32" applyNumberFormat="1" applyFont="1" applyFill="1" applyBorder="1" applyAlignment="1">
      <alignment horizontal="right"/>
    </xf>
    <xf numFmtId="168" fontId="17" fillId="60" borderId="43" xfId="32" applyNumberFormat="1" applyFont="1" applyFill="1" applyBorder="1" applyAlignment="1">
      <alignment horizontal="right"/>
    </xf>
    <xf numFmtId="168" fontId="17" fillId="0" borderId="32" xfId="32" applyNumberFormat="1" applyFont="1" applyFill="1" applyBorder="1" applyAlignment="1">
      <alignment horizontal="right"/>
    </xf>
    <xf numFmtId="164" fontId="20" fillId="60" borderId="0" xfId="32" applyNumberFormat="1" applyFont="1" applyFill="1" applyBorder="1" applyAlignment="1">
      <alignment horizontal="right"/>
    </xf>
    <xf numFmtId="168" fontId="17" fillId="60" borderId="28" xfId="32" applyNumberFormat="1" applyFont="1" applyFill="1" applyBorder="1" applyAlignment="1"/>
    <xf numFmtId="168" fontId="17" fillId="0" borderId="28" xfId="32" applyNumberFormat="1" applyFont="1" applyFill="1" applyBorder="1" applyAlignment="1">
      <alignment horizontal="right"/>
    </xf>
    <xf numFmtId="164" fontId="20" fillId="60" borderId="32" xfId="32" applyNumberFormat="1" applyFont="1" applyFill="1" applyBorder="1"/>
    <xf numFmtId="168" fontId="20" fillId="60" borderId="28" xfId="32" applyNumberFormat="1" applyFont="1" applyFill="1" applyBorder="1" applyAlignment="1">
      <alignment horizontal="right"/>
    </xf>
    <xf numFmtId="168" fontId="20" fillId="0" borderId="32" xfId="32" applyNumberFormat="1" applyFont="1" applyFill="1" applyBorder="1" applyAlignment="1">
      <alignment horizontal="right"/>
    </xf>
    <xf numFmtId="168" fontId="20" fillId="60" borderId="28" xfId="32" applyNumberFormat="1" applyFont="1" applyFill="1" applyBorder="1" applyAlignment="1"/>
    <xf numFmtId="168" fontId="20" fillId="0" borderId="28" xfId="32" applyNumberFormat="1" applyFont="1" applyFill="1" applyBorder="1" applyAlignment="1">
      <alignment horizontal="right"/>
    </xf>
    <xf numFmtId="164" fontId="22" fillId="0" borderId="0" xfId="32" applyNumberFormat="1" applyFont="1"/>
    <xf numFmtId="168" fontId="20" fillId="0" borderId="28" xfId="32" applyNumberFormat="1" applyFont="1" applyFill="1" applyBorder="1" applyAlignment="1">
      <alignment horizontal="center"/>
    </xf>
    <xf numFmtId="168" fontId="17" fillId="0" borderId="28" xfId="32" applyNumberFormat="1" applyFont="1" applyFill="1" applyBorder="1" applyAlignment="1">
      <alignment horizontal="center"/>
    </xf>
    <xf numFmtId="167" fontId="29" fillId="60" borderId="0" xfId="32" applyNumberFormat="1" applyFont="1" applyFill="1" applyBorder="1"/>
    <xf numFmtId="164" fontId="17" fillId="0" borderId="33" xfId="32" applyNumberFormat="1" applyFont="1" applyFill="1" applyBorder="1"/>
    <xf numFmtId="164" fontId="20" fillId="0" borderId="0" xfId="32" applyNumberFormat="1" applyFont="1" applyFill="1" applyBorder="1" applyAlignment="1">
      <alignment horizontal="right"/>
    </xf>
    <xf numFmtId="164" fontId="20" fillId="0" borderId="32" xfId="32" applyNumberFormat="1" applyFont="1" applyFill="1" applyBorder="1"/>
    <xf numFmtId="164" fontId="22" fillId="0" borderId="33" xfId="32" applyNumberFormat="1" applyFont="1" applyBorder="1"/>
    <xf numFmtId="164" fontId="21" fillId="0" borderId="0" xfId="32" applyNumberFormat="1" applyFont="1" applyBorder="1" applyAlignment="1">
      <alignment horizontal="right"/>
    </xf>
    <xf numFmtId="164" fontId="5" fillId="0" borderId="0" xfId="32" applyNumberFormat="1" applyFont="1" applyBorder="1"/>
    <xf numFmtId="164" fontId="5" fillId="60" borderId="44" xfId="32" applyNumberFormat="1" applyFont="1" applyFill="1" applyBorder="1"/>
    <xf numFmtId="164" fontId="5" fillId="0" borderId="12" xfId="32" applyNumberFormat="1" applyFont="1" applyBorder="1"/>
    <xf numFmtId="164" fontId="17" fillId="0" borderId="32" xfId="32" applyNumberFormat="1" applyFont="1" applyFill="1" applyBorder="1"/>
    <xf numFmtId="164" fontId="0" fillId="0" borderId="0" xfId="32" applyNumberFormat="1" applyFont="1" applyFill="1"/>
    <xf numFmtId="164" fontId="17" fillId="0" borderId="32" xfId="32" applyNumberFormat="1" applyFont="1" applyFill="1" applyBorder="1" applyAlignment="1">
      <alignment horizontal="left"/>
    </xf>
    <xf numFmtId="164" fontId="20" fillId="0" borderId="32" xfId="32" applyNumberFormat="1" applyFont="1" applyFill="1" applyBorder="1" applyAlignment="1">
      <alignment horizontal="left"/>
    </xf>
    <xf numFmtId="165" fontId="0" fillId="0" borderId="0" xfId="32" applyNumberFormat="1" applyFont="1"/>
    <xf numFmtId="164" fontId="17" fillId="0" borderId="52" xfId="32" applyNumberFormat="1" applyFont="1" applyFill="1" applyBorder="1" applyAlignment="1">
      <alignment vertical="center"/>
    </xf>
    <xf numFmtId="164" fontId="17" fillId="0" borderId="57" xfId="32" applyNumberFormat="1" applyFont="1" applyFill="1" applyBorder="1" applyAlignment="1">
      <alignment horizontal="right" vertical="center"/>
    </xf>
    <xf numFmtId="164" fontId="17" fillId="0" borderId="53" xfId="32" applyNumberFormat="1" applyFont="1" applyFill="1" applyBorder="1" applyAlignment="1">
      <alignment horizontal="center" vertical="center"/>
    </xf>
    <xf numFmtId="168" fontId="17" fillId="60" borderId="34" xfId="32" applyNumberFormat="1" applyFont="1" applyFill="1" applyBorder="1" applyAlignment="1">
      <alignment vertical="center"/>
    </xf>
    <xf numFmtId="168" fontId="17" fillId="0" borderId="34" xfId="32" applyNumberFormat="1" applyFont="1" applyFill="1" applyBorder="1" applyAlignment="1">
      <alignment horizontal="right" vertical="center"/>
    </xf>
    <xf numFmtId="164" fontId="12" fillId="0" borderId="0" xfId="32" applyNumberFormat="1" applyFont="1" applyFill="1"/>
    <xf numFmtId="164" fontId="10" fillId="0" borderId="0" xfId="32" applyNumberFormat="1" applyFont="1" applyFill="1"/>
    <xf numFmtId="164" fontId="105" fillId="0" borderId="0" xfId="32" applyNumberFormat="1" applyFill="1"/>
    <xf numFmtId="164" fontId="8" fillId="0" borderId="0" xfId="32" applyNumberFormat="1" applyFont="1" applyFill="1" applyAlignment="1">
      <alignment horizontal="centerContinuous"/>
    </xf>
    <xf numFmtId="164" fontId="0" fillId="0" borderId="0" xfId="32" applyNumberFormat="1" applyFont="1" applyFill="1" applyBorder="1" applyAlignment="1">
      <alignment horizontal="centerContinuous"/>
    </xf>
    <xf numFmtId="164" fontId="10" fillId="60" borderId="0" xfId="32" applyNumberFormat="1" applyFont="1" applyFill="1"/>
    <xf numFmtId="164" fontId="12" fillId="60" borderId="0" xfId="32" applyNumberFormat="1" applyFont="1" applyFill="1"/>
    <xf numFmtId="164" fontId="5" fillId="60" borderId="0" xfId="32" applyNumberFormat="1" applyFont="1" applyFill="1"/>
    <xf numFmtId="164" fontId="10" fillId="0" borderId="0" xfId="32" applyNumberFormat="1" applyFont="1" applyBorder="1"/>
    <xf numFmtId="164" fontId="21" fillId="0" borderId="0" xfId="32" applyNumberFormat="1" applyFont="1"/>
    <xf numFmtId="164" fontId="10" fillId="0" borderId="56" xfId="32" applyNumberFormat="1" applyFont="1" applyBorder="1"/>
    <xf numFmtId="164" fontId="12" fillId="0" borderId="44" xfId="32" applyNumberFormat="1" applyFont="1" applyBorder="1"/>
    <xf numFmtId="164" fontId="10" fillId="0" borderId="42" xfId="32" applyNumberFormat="1" applyFont="1" applyBorder="1"/>
    <xf numFmtId="1" fontId="12" fillId="0" borderId="12" xfId="32" applyNumberFormat="1" applyFont="1" applyFill="1" applyBorder="1" applyAlignment="1">
      <alignment horizontal="center"/>
    </xf>
    <xf numFmtId="164" fontId="12" fillId="0" borderId="33" xfId="32" applyNumberFormat="1" applyFont="1" applyBorder="1"/>
    <xf numFmtId="164" fontId="0" fillId="0" borderId="43" xfId="32" applyNumberFormat="1" applyFont="1" applyFill="1" applyBorder="1"/>
    <xf numFmtId="164" fontId="17" fillId="0" borderId="33" xfId="32" applyNumberFormat="1" applyFont="1" applyBorder="1"/>
    <xf numFmtId="164" fontId="20" fillId="0" borderId="0" xfId="32" applyNumberFormat="1" applyFont="1" applyBorder="1"/>
    <xf numFmtId="164" fontId="18" fillId="0" borderId="0" xfId="32" applyNumberFormat="1" applyFont="1"/>
    <xf numFmtId="164" fontId="20" fillId="0" borderId="0" xfId="32" applyNumberFormat="1" applyFont="1" applyFill="1" applyBorder="1"/>
    <xf numFmtId="168" fontId="20" fillId="60" borderId="28" xfId="32" applyNumberFormat="1" applyFont="1" applyFill="1" applyBorder="1"/>
    <xf numFmtId="164" fontId="23" fillId="0" borderId="0" xfId="32" applyNumberFormat="1" applyFont="1"/>
    <xf numFmtId="4" fontId="20" fillId="60" borderId="28" xfId="32" applyNumberFormat="1" applyFont="1" applyFill="1" applyBorder="1"/>
    <xf numFmtId="4" fontId="20" fillId="0" borderId="28" xfId="32" applyNumberFormat="1" applyFont="1" applyFill="1" applyBorder="1"/>
    <xf numFmtId="168" fontId="20" fillId="0" borderId="28" xfId="32" applyNumberFormat="1" applyFont="1" applyFill="1" applyBorder="1" applyAlignment="1"/>
    <xf numFmtId="164" fontId="23" fillId="0" borderId="0" xfId="32" applyNumberFormat="1" applyFont="1" applyFill="1"/>
    <xf numFmtId="164" fontId="18" fillId="0" borderId="33" xfId="32" applyNumberFormat="1" applyFont="1" applyBorder="1"/>
    <xf numFmtId="164" fontId="18" fillId="0" borderId="0" xfId="32" applyNumberFormat="1" applyFont="1" applyBorder="1"/>
    <xf numFmtId="164" fontId="18" fillId="0" borderId="0" xfId="32" applyNumberFormat="1" applyFont="1" applyFill="1" applyBorder="1"/>
    <xf numFmtId="168" fontId="17" fillId="0" borderId="34" xfId="32" applyNumberFormat="1" applyFont="1" applyFill="1" applyBorder="1"/>
    <xf numFmtId="164" fontId="72" fillId="60" borderId="0" xfId="32" applyNumberFormat="1" applyFont="1" applyFill="1" applyBorder="1"/>
    <xf numFmtId="164" fontId="20" fillId="60" borderId="0" xfId="32" applyNumberFormat="1" applyFont="1" applyFill="1" applyBorder="1"/>
    <xf numFmtId="164" fontId="18" fillId="60" borderId="0" xfId="32" applyNumberFormat="1" applyFont="1" applyFill="1"/>
    <xf numFmtId="164" fontId="17" fillId="0" borderId="44" xfId="32" applyNumberFormat="1" applyFont="1" applyFill="1" applyBorder="1"/>
    <xf numFmtId="164" fontId="20" fillId="0" borderId="42" xfId="32" applyNumberFormat="1" applyFont="1" applyFill="1" applyBorder="1"/>
    <xf numFmtId="164" fontId="20" fillId="0" borderId="31" xfId="32" applyNumberFormat="1" applyFont="1" applyFill="1" applyBorder="1"/>
    <xf numFmtId="168" fontId="17" fillId="0" borderId="34" xfId="32" applyNumberFormat="1" applyFont="1" applyFill="1" applyBorder="1" applyAlignment="1">
      <alignment vertical="center"/>
    </xf>
    <xf numFmtId="1" fontId="17" fillId="60" borderId="44" xfId="32" applyNumberFormat="1" applyFont="1" applyFill="1" applyBorder="1" applyAlignment="1">
      <alignment horizontal="center"/>
    </xf>
    <xf numFmtId="167" fontId="17" fillId="60" borderId="33" xfId="32" applyNumberFormat="1" applyFont="1" applyFill="1" applyBorder="1" applyAlignment="1"/>
    <xf numFmtId="167" fontId="20" fillId="60" borderId="33" xfId="32" applyNumberFormat="1" applyFont="1" applyFill="1" applyBorder="1" applyAlignment="1"/>
    <xf numFmtId="167" fontId="20" fillId="60" borderId="28" xfId="32" applyNumberFormat="1" applyFont="1" applyFill="1" applyBorder="1" applyAlignment="1"/>
    <xf numFmtId="164" fontId="20" fillId="60" borderId="0" xfId="32" applyNumberFormat="1" applyFont="1" applyFill="1"/>
    <xf numFmtId="164" fontId="23" fillId="60" borderId="0" xfId="32" applyNumberFormat="1" applyFont="1" applyFill="1"/>
    <xf numFmtId="166" fontId="96" fillId="60" borderId="0" xfId="32" applyNumberFormat="1" applyFont="1" applyFill="1" applyBorder="1"/>
    <xf numFmtId="164" fontId="23" fillId="60" borderId="0" xfId="32" applyNumberFormat="1" applyFont="1" applyFill="1" applyBorder="1"/>
    <xf numFmtId="167" fontId="17" fillId="60" borderId="52" xfId="32" applyNumberFormat="1" applyFont="1" applyFill="1" applyBorder="1" applyAlignment="1"/>
    <xf numFmtId="167" fontId="20" fillId="60" borderId="33" xfId="32" applyNumberFormat="1" applyFont="1" applyFill="1" applyBorder="1" applyAlignment="1">
      <alignment horizontal="center"/>
    </xf>
    <xf numFmtId="167" fontId="20" fillId="60" borderId="28" xfId="32" applyNumberFormat="1" applyFont="1" applyFill="1" applyBorder="1" applyAlignment="1">
      <alignment horizontal="center"/>
    </xf>
    <xf numFmtId="167" fontId="20" fillId="60" borderId="12" xfId="32" applyNumberFormat="1" applyFont="1" applyFill="1" applyBorder="1" applyAlignment="1">
      <alignment horizontal="center"/>
    </xf>
    <xf numFmtId="167" fontId="17" fillId="60" borderId="12" xfId="32" applyNumberFormat="1" applyFont="1" applyFill="1" applyBorder="1" applyAlignment="1">
      <alignment horizontal="right"/>
    </xf>
    <xf numFmtId="167" fontId="17" fillId="60" borderId="0" xfId="32" applyNumberFormat="1" applyFont="1" applyFill="1" applyBorder="1" applyAlignment="1">
      <alignment horizontal="right"/>
    </xf>
    <xf numFmtId="164" fontId="20" fillId="60" borderId="0" xfId="32" applyNumberFormat="1" applyFont="1" applyFill="1" applyAlignment="1">
      <alignment horizontal="centerContinuous"/>
    </xf>
    <xf numFmtId="167" fontId="17" fillId="60" borderId="28" xfId="32" applyNumberFormat="1" applyFont="1" applyFill="1" applyBorder="1" applyAlignment="1"/>
    <xf numFmtId="10" fontId="5" fillId="60" borderId="0" xfId="32" applyNumberFormat="1" applyFont="1" applyFill="1"/>
    <xf numFmtId="164" fontId="17" fillId="60" borderId="0" xfId="32" applyNumberFormat="1" applyFont="1" applyFill="1"/>
    <xf numFmtId="164" fontId="20" fillId="60" borderId="0" xfId="32" applyNumberFormat="1" applyFont="1" applyFill="1" applyAlignment="1">
      <alignment horizontal="right"/>
    </xf>
    <xf numFmtId="164" fontId="17" fillId="60" borderId="42" xfId="32" applyNumberFormat="1" applyFont="1" applyFill="1" applyBorder="1"/>
    <xf numFmtId="164" fontId="20" fillId="60" borderId="42" xfId="32" applyNumberFormat="1" applyFont="1" applyFill="1" applyBorder="1" applyAlignment="1">
      <alignment horizontal="right"/>
    </xf>
    <xf numFmtId="164" fontId="20" fillId="60" borderId="42" xfId="32" applyNumberFormat="1" applyFont="1" applyFill="1" applyBorder="1"/>
    <xf numFmtId="164" fontId="17" fillId="60" borderId="44" xfId="32" applyNumberFormat="1" applyFont="1" applyFill="1" applyBorder="1"/>
    <xf numFmtId="164" fontId="17" fillId="60" borderId="31" xfId="32" applyNumberFormat="1" applyFont="1" applyFill="1" applyBorder="1" applyAlignment="1">
      <alignment horizontal="center"/>
    </xf>
    <xf numFmtId="1" fontId="17" fillId="60" borderId="12" xfId="32" applyNumberFormat="1" applyFont="1" applyFill="1" applyBorder="1" applyAlignment="1">
      <alignment horizontal="center"/>
    </xf>
    <xf numFmtId="167" fontId="20" fillId="60" borderId="33" xfId="32" applyNumberFormat="1" applyFont="1" applyFill="1" applyBorder="1"/>
    <xf numFmtId="167" fontId="20" fillId="60" borderId="43" xfId="32" applyNumberFormat="1" applyFont="1" applyFill="1" applyBorder="1"/>
    <xf numFmtId="164" fontId="17" fillId="60" borderId="0" xfId="32" applyNumberFormat="1" applyFont="1" applyFill="1" applyBorder="1"/>
    <xf numFmtId="167" fontId="17" fillId="60" borderId="33" xfId="32" applyNumberFormat="1" applyFont="1" applyFill="1" applyBorder="1"/>
    <xf numFmtId="167" fontId="17" fillId="60" borderId="28" xfId="32" applyNumberFormat="1" applyFont="1" applyFill="1" applyBorder="1"/>
    <xf numFmtId="9" fontId="20" fillId="60" borderId="0" xfId="1840" applyFont="1" applyFill="1"/>
    <xf numFmtId="4" fontId="20" fillId="60" borderId="0" xfId="32" applyNumberFormat="1" applyFont="1" applyFill="1" applyBorder="1" applyAlignment="1">
      <alignment horizontal="right" vertical="center"/>
    </xf>
    <xf numFmtId="167" fontId="20" fillId="60" borderId="28" xfId="32" applyNumberFormat="1" applyFont="1" applyFill="1" applyBorder="1"/>
    <xf numFmtId="4" fontId="20" fillId="60" borderId="0" xfId="32" applyNumberFormat="1" applyFont="1" applyFill="1" applyAlignment="1">
      <alignment horizontal="right" vertical="center"/>
    </xf>
    <xf numFmtId="164" fontId="20" fillId="60" borderId="0" xfId="32" applyNumberFormat="1" applyFont="1" applyFill="1" applyBorder="1" applyAlignment="1">
      <alignment horizontal="left"/>
    </xf>
    <xf numFmtId="167" fontId="20" fillId="60" borderId="33" xfId="32" applyNumberFormat="1" applyFont="1" applyFill="1" applyBorder="1" applyAlignment="1">
      <alignment horizontal="right"/>
    </xf>
    <xf numFmtId="10" fontId="20" fillId="60" borderId="0" xfId="32" applyNumberFormat="1" applyFont="1" applyFill="1"/>
    <xf numFmtId="0" fontId="29" fillId="60" borderId="0" xfId="1841" applyFont="1" applyFill="1"/>
    <xf numFmtId="165" fontId="20" fillId="60" borderId="0" xfId="32" applyNumberFormat="1" applyFont="1" applyFill="1"/>
    <xf numFmtId="4" fontId="10" fillId="60" borderId="0" xfId="32" applyNumberFormat="1" applyFont="1" applyFill="1" applyBorder="1" applyAlignment="1">
      <alignment horizontal="right" vertical="center" wrapText="1"/>
    </xf>
    <xf numFmtId="167" fontId="17" fillId="60" borderId="34" xfId="32" applyNumberFormat="1" applyFont="1" applyFill="1" applyBorder="1" applyAlignment="1"/>
    <xf numFmtId="167" fontId="17" fillId="60" borderId="33" xfId="32" applyNumberFormat="1" applyFont="1" applyFill="1" applyBorder="1" applyAlignment="1">
      <alignment horizontal="center"/>
    </xf>
    <xf numFmtId="167" fontId="17" fillId="60" borderId="28" xfId="32" applyNumberFormat="1" applyFont="1" applyFill="1" applyBorder="1" applyAlignment="1">
      <alignment horizontal="center"/>
    </xf>
    <xf numFmtId="164" fontId="17" fillId="60" borderId="0" xfId="32" applyNumberFormat="1" applyFont="1" applyFill="1" applyAlignment="1"/>
    <xf numFmtId="164" fontId="18" fillId="60" borderId="0" xfId="32" applyNumberFormat="1" applyFont="1" applyFill="1" applyAlignment="1"/>
    <xf numFmtId="164" fontId="17" fillId="60" borderId="33" xfId="32" applyNumberFormat="1" applyFont="1" applyFill="1" applyBorder="1" applyAlignment="1"/>
    <xf numFmtId="164" fontId="23" fillId="60" borderId="0" xfId="32" applyNumberFormat="1" applyFont="1" applyFill="1" applyAlignment="1">
      <alignment horizontal="right"/>
    </xf>
    <xf numFmtId="164" fontId="20" fillId="60" borderId="0" xfId="32" applyNumberFormat="1" applyFont="1" applyFill="1" applyAlignment="1">
      <alignment horizontal="center"/>
    </xf>
    <xf numFmtId="165" fontId="20" fillId="60" borderId="0" xfId="32" applyNumberFormat="1" applyFont="1" applyFill="1" applyAlignment="1">
      <alignment horizontal="centerContinuous"/>
    </xf>
    <xf numFmtId="164" fontId="17" fillId="60" borderId="0" xfId="32" applyNumberFormat="1" applyFont="1" applyFill="1" applyAlignment="1">
      <alignment horizontal="centerContinuous"/>
    </xf>
    <xf numFmtId="4" fontId="20" fillId="60" borderId="0" xfId="32" applyNumberFormat="1" applyFont="1" applyFill="1" applyAlignment="1">
      <alignment horizontal="center"/>
    </xf>
    <xf numFmtId="165" fontId="20" fillId="60" borderId="0" xfId="32" applyNumberFormat="1" applyFont="1" applyFill="1" applyAlignment="1">
      <alignment horizontal="center"/>
    </xf>
    <xf numFmtId="166" fontId="20" fillId="60" borderId="32" xfId="32" applyNumberFormat="1" applyFont="1" applyFill="1" applyBorder="1"/>
    <xf numFmtId="166" fontId="11" fillId="0" borderId="60" xfId="1838" applyNumberFormat="1" applyFont="1" applyBorder="1" applyAlignment="1">
      <alignment horizontal="center" vertical="center" wrapText="1"/>
    </xf>
    <xf numFmtId="167" fontId="105" fillId="0" borderId="0" xfId="1838" applyNumberFormat="1"/>
    <xf numFmtId="167" fontId="0" fillId="0" borderId="0" xfId="1838" applyNumberFormat="1" applyFont="1"/>
    <xf numFmtId="167" fontId="105" fillId="0" borderId="0" xfId="1838" applyNumberFormat="1" applyFill="1"/>
    <xf numFmtId="167" fontId="0" fillId="0" borderId="0" xfId="1838" applyNumberFormat="1" applyFont="1" applyFill="1"/>
    <xf numFmtId="167" fontId="69" fillId="38" borderId="58" xfId="1838" applyNumberFormat="1" applyFont="1" applyFill="1" applyBorder="1"/>
    <xf numFmtId="167" fontId="11" fillId="38" borderId="58" xfId="1838" applyNumberFormat="1" applyFont="1" applyFill="1" applyBorder="1"/>
    <xf numFmtId="167" fontId="61" fillId="38" borderId="58" xfId="1838" applyNumberFormat="1" applyFont="1" applyFill="1" applyBorder="1"/>
    <xf numFmtId="167" fontId="11" fillId="0" borderId="59" xfId="1838" applyNumberFormat="1" applyFont="1" applyFill="1" applyBorder="1"/>
    <xf numFmtId="167" fontId="69" fillId="0" borderId="63" xfId="1838" applyNumberFormat="1" applyFont="1" applyFill="1" applyBorder="1"/>
    <xf numFmtId="167" fontId="11" fillId="0" borderId="63" xfId="1838" applyNumberFormat="1" applyFont="1" applyFill="1" applyBorder="1"/>
    <xf numFmtId="167" fontId="70" fillId="0" borderId="63" xfId="1838" applyNumberFormat="1" applyFont="1" applyFill="1" applyBorder="1"/>
    <xf numFmtId="167" fontId="0" fillId="0" borderId="63" xfId="1838" applyNumberFormat="1" applyFont="1" applyFill="1" applyBorder="1"/>
    <xf numFmtId="167" fontId="69" fillId="0" borderId="65" xfId="1838" applyNumberFormat="1" applyFont="1" applyFill="1" applyBorder="1"/>
    <xf numFmtId="167" fontId="11" fillId="0" borderId="65" xfId="1838" applyNumberFormat="1" applyFont="1" applyFill="1" applyBorder="1"/>
    <xf numFmtId="167" fontId="69" fillId="0" borderId="63" xfId="1838" applyNumberFormat="1" applyFont="1" applyBorder="1"/>
    <xf numFmtId="167" fontId="11" fillId="0" borderId="63" xfId="1838" applyNumberFormat="1" applyFont="1" applyBorder="1"/>
    <xf numFmtId="167" fontId="70" fillId="0" borderId="63" xfId="1838" applyNumberFormat="1" applyFont="1" applyBorder="1"/>
    <xf numFmtId="167" fontId="0" fillId="0" borderId="63" xfId="1838" applyNumberFormat="1" applyFont="1" applyBorder="1"/>
    <xf numFmtId="167" fontId="0" fillId="32" borderId="63" xfId="1838" applyNumberFormat="1" applyFont="1" applyFill="1" applyBorder="1"/>
    <xf numFmtId="167" fontId="76" fillId="32" borderId="63" xfId="1838" applyNumberFormat="1" applyFont="1" applyFill="1" applyBorder="1"/>
    <xf numFmtId="167" fontId="76" fillId="0" borderId="63" xfId="1838" applyNumberFormat="1" applyFont="1" applyFill="1" applyBorder="1"/>
    <xf numFmtId="167" fontId="11" fillId="32" borderId="63" xfId="1838" applyNumberFormat="1" applyFont="1" applyFill="1" applyBorder="1"/>
    <xf numFmtId="167" fontId="69" fillId="32" borderId="63" xfId="1838" applyNumberFormat="1" applyFont="1" applyFill="1" applyBorder="1"/>
    <xf numFmtId="167" fontId="69" fillId="0" borderId="67" xfId="1838" applyNumberFormat="1" applyFont="1" applyBorder="1"/>
    <xf numFmtId="167" fontId="11" fillId="0" borderId="67" xfId="1838" applyNumberFormat="1" applyFont="1" applyBorder="1"/>
    <xf numFmtId="167" fontId="11" fillId="0" borderId="65" xfId="1838" applyNumberFormat="1" applyFont="1" applyBorder="1"/>
    <xf numFmtId="167" fontId="11" fillId="0" borderId="68" xfId="1838" applyNumberFormat="1" applyFont="1" applyBorder="1"/>
    <xf numFmtId="167" fontId="77" fillId="38" borderId="58" xfId="1838" applyNumberFormat="1" applyFont="1" applyFill="1" applyBorder="1"/>
    <xf numFmtId="167" fontId="11" fillId="0" borderId="45" xfId="1838" applyNumberFormat="1" applyFont="1" applyFill="1" applyBorder="1"/>
    <xf numFmtId="167" fontId="69" fillId="0" borderId="64" xfId="1838" applyNumberFormat="1" applyFont="1" applyFill="1" applyBorder="1"/>
    <xf numFmtId="167" fontId="11" fillId="0" borderId="64" xfId="1838" applyNumberFormat="1" applyFont="1" applyFill="1" applyBorder="1"/>
    <xf numFmtId="167" fontId="105" fillId="0" borderId="45" xfId="1838" applyNumberFormat="1" applyFill="1" applyBorder="1"/>
    <xf numFmtId="167" fontId="0" fillId="0" borderId="45" xfId="1838" applyNumberFormat="1" applyFont="1" applyFill="1" applyBorder="1"/>
    <xf numFmtId="167" fontId="69" fillId="0" borderId="64" xfId="1838" applyNumberFormat="1" applyFont="1" applyBorder="1"/>
    <xf numFmtId="167" fontId="11" fillId="0" borderId="64" xfId="1838" applyNumberFormat="1" applyFont="1" applyBorder="1"/>
    <xf numFmtId="167" fontId="69" fillId="0" borderId="45" xfId="1838" applyNumberFormat="1" applyFont="1" applyFill="1" applyBorder="1"/>
    <xf numFmtId="167" fontId="70" fillId="0" borderId="45" xfId="1838" applyNumberFormat="1" applyFont="1" applyBorder="1"/>
    <xf numFmtId="167" fontId="0" fillId="0" borderId="45" xfId="1838" applyNumberFormat="1" applyFont="1" applyBorder="1"/>
    <xf numFmtId="167" fontId="0" fillId="32" borderId="45" xfId="1838" applyNumberFormat="1" applyFont="1" applyFill="1" applyBorder="1"/>
    <xf numFmtId="167" fontId="69" fillId="0" borderId="45" xfId="1838" applyNumberFormat="1" applyFont="1" applyBorder="1"/>
    <xf numFmtId="167" fontId="11" fillId="0" borderId="45" xfId="1838" applyNumberFormat="1" applyFont="1" applyBorder="1"/>
    <xf numFmtId="167" fontId="11" fillId="32" borderId="45" xfId="1838" applyNumberFormat="1" applyFont="1" applyFill="1" applyBorder="1"/>
    <xf numFmtId="167" fontId="69" fillId="32" borderId="45" xfId="1838" applyNumberFormat="1" applyFont="1" applyFill="1" applyBorder="1"/>
    <xf numFmtId="167" fontId="71" fillId="32" borderId="45" xfId="1838" applyNumberFormat="1" applyFont="1" applyFill="1" applyBorder="1"/>
    <xf numFmtId="167" fontId="0" fillId="0" borderId="0" xfId="1838" applyNumberFormat="1" applyFont="1" applyBorder="1"/>
    <xf numFmtId="167" fontId="11" fillId="32" borderId="0" xfId="1838" applyNumberFormat="1" applyFont="1" applyFill="1" applyBorder="1"/>
    <xf numFmtId="167" fontId="11" fillId="0" borderId="50" xfId="1838" applyNumberFormat="1" applyFont="1" applyBorder="1"/>
    <xf numFmtId="167" fontId="105" fillId="0" borderId="62" xfId="1838" applyNumberFormat="1" applyBorder="1"/>
    <xf numFmtId="164" fontId="5" fillId="0" borderId="0" xfId="32" applyNumberFormat="1" applyFont="1" applyAlignment="1">
      <alignment horizontal="right"/>
    </xf>
    <xf numFmtId="164" fontId="12" fillId="0" borderId="54" xfId="32" applyNumberFormat="1" applyFont="1" applyFill="1" applyBorder="1" applyAlignment="1">
      <alignment horizontal="right"/>
    </xf>
    <xf numFmtId="164" fontId="12" fillId="0" borderId="44" xfId="32" applyNumberFormat="1" applyFont="1" applyFill="1" applyBorder="1" applyAlignment="1">
      <alignment horizontal="right"/>
    </xf>
    <xf numFmtId="164" fontId="12" fillId="0" borderId="54" xfId="32" applyNumberFormat="1" applyFont="1" applyBorder="1" applyAlignment="1">
      <alignment horizontal="right"/>
    </xf>
    <xf numFmtId="164" fontId="17" fillId="60" borderId="33" xfId="32" applyNumberFormat="1" applyFont="1" applyFill="1" applyBorder="1" applyAlignment="1">
      <alignment horizontal="right"/>
    </xf>
    <xf numFmtId="164" fontId="17" fillId="0" borderId="33" xfId="32" applyNumberFormat="1" applyFont="1" applyFill="1" applyBorder="1" applyAlignment="1">
      <alignment horizontal="right"/>
    </xf>
    <xf numFmtId="164" fontId="22" fillId="0" borderId="33" xfId="32" applyNumberFormat="1" applyFont="1" applyBorder="1" applyAlignment="1">
      <alignment horizontal="right"/>
    </xf>
    <xf numFmtId="164" fontId="17" fillId="0" borderId="52" xfId="32" applyNumberFormat="1" applyFont="1" applyFill="1" applyBorder="1" applyAlignment="1">
      <alignment horizontal="right" vertical="center"/>
    </xf>
    <xf numFmtId="164" fontId="13" fillId="0" borderId="0" xfId="32" applyNumberFormat="1" applyFont="1" applyAlignment="1">
      <alignment horizontal="right"/>
    </xf>
    <xf numFmtId="4" fontId="20" fillId="60" borderId="28" xfId="32" applyNumberFormat="1" applyFont="1" applyFill="1" applyBorder="1" applyAlignment="1">
      <alignment horizontal="right" vertical="center"/>
    </xf>
    <xf numFmtId="164" fontId="17" fillId="60" borderId="52" xfId="32" applyNumberFormat="1" applyFont="1" applyFill="1" applyBorder="1"/>
    <xf numFmtId="164" fontId="20" fillId="60" borderId="57" xfId="32" applyNumberFormat="1" applyFont="1" applyFill="1" applyBorder="1" applyAlignment="1">
      <alignment horizontal="right"/>
    </xf>
    <xf numFmtId="164" fontId="17" fillId="60" borderId="53" xfId="32" applyNumberFormat="1" applyFont="1" applyFill="1" applyBorder="1"/>
    <xf numFmtId="164" fontId="17" fillId="60" borderId="34" xfId="32" applyNumberFormat="1" applyFont="1" applyFill="1" applyBorder="1" applyAlignment="1">
      <alignment horizontal="center"/>
    </xf>
    <xf numFmtId="165" fontId="23" fillId="60" borderId="0" xfId="32" applyNumberFormat="1" applyFont="1" applyFill="1"/>
    <xf numFmtId="165" fontId="23" fillId="60" borderId="0" xfId="32" applyNumberFormat="1" applyFont="1" applyFill="1" applyBorder="1"/>
    <xf numFmtId="1" fontId="12" fillId="60" borderId="12" xfId="32" quotePrefix="1" applyNumberFormat="1" applyFont="1" applyFill="1" applyBorder="1" applyAlignment="1">
      <alignment horizontal="center"/>
    </xf>
    <xf numFmtId="1" fontId="12" fillId="0" borderId="12" xfId="32" quotePrefix="1" applyNumberFormat="1" applyFont="1" applyFill="1" applyBorder="1" applyAlignment="1">
      <alignment horizontal="center"/>
    </xf>
    <xf numFmtId="167" fontId="97" fillId="60" borderId="33" xfId="32" applyNumberFormat="1" applyFont="1" applyFill="1" applyBorder="1" applyAlignment="1"/>
    <xf numFmtId="167" fontId="97" fillId="60" borderId="28" xfId="32" applyNumberFormat="1" applyFont="1" applyFill="1" applyBorder="1" applyAlignment="1"/>
    <xf numFmtId="0" fontId="98" fillId="0" borderId="0" xfId="0" applyFont="1"/>
    <xf numFmtId="0" fontId="20" fillId="0" borderId="73" xfId="0" applyFont="1" applyBorder="1"/>
    <xf numFmtId="164" fontId="20" fillId="60" borderId="32" xfId="32" applyNumberFormat="1" applyFont="1" applyFill="1" applyBorder="1" applyAlignment="1">
      <alignment horizontal="left"/>
    </xf>
    <xf numFmtId="164" fontId="20" fillId="60" borderId="31" xfId="32" applyNumberFormat="1" applyFont="1" applyFill="1" applyBorder="1"/>
    <xf numFmtId="166" fontId="0" fillId="38" borderId="43" xfId="1838" applyNumberFormat="1" applyFont="1" applyFill="1" applyBorder="1" applyAlignment="1">
      <alignment horizontal="center"/>
    </xf>
    <xf numFmtId="166" fontId="0" fillId="38" borderId="12" xfId="1838" applyNumberFormat="1" applyFont="1" applyFill="1" applyBorder="1" applyAlignment="1">
      <alignment horizontal="center"/>
    </xf>
    <xf numFmtId="166" fontId="0" fillId="38" borderId="34" xfId="1838" applyNumberFormat="1" applyFont="1" applyFill="1" applyBorder="1" applyAlignment="1">
      <alignment horizontal="center"/>
    </xf>
    <xf numFmtId="166" fontId="0" fillId="38" borderId="28" xfId="1838" applyNumberFormat="1" applyFont="1" applyFill="1" applyBorder="1" applyAlignment="1">
      <alignment horizontal="center"/>
    </xf>
    <xf numFmtId="166" fontId="0" fillId="38" borderId="40" xfId="1838" applyNumberFormat="1" applyFont="1" applyFill="1" applyBorder="1" applyAlignment="1">
      <alignment horizontal="center"/>
    </xf>
    <xf numFmtId="166" fontId="0" fillId="0" borderId="62" xfId="1838" applyNumberFormat="1" applyFont="1" applyBorder="1" applyAlignment="1">
      <alignment horizontal="center" vertical="center" wrapText="1" shrinkToFit="1"/>
    </xf>
    <xf numFmtId="0" fontId="70" fillId="0" borderId="27" xfId="1838" applyFont="1" applyFill="1" applyBorder="1"/>
    <xf numFmtId="4" fontId="0" fillId="0" borderId="59" xfId="1838" applyNumberFormat="1" applyFont="1" applyFill="1" applyBorder="1"/>
    <xf numFmtId="4" fontId="0" fillId="0" borderId="68" xfId="1838" applyNumberFormat="1" applyFont="1" applyFill="1" applyBorder="1"/>
    <xf numFmtId="4" fontId="99" fillId="38" borderId="62" xfId="1838" applyNumberFormat="1" applyFont="1" applyFill="1" applyBorder="1"/>
    <xf numFmtId="0" fontId="0" fillId="0" borderId="71" xfId="1838" applyFont="1" applyBorder="1" applyAlignment="1">
      <alignment horizontal="right"/>
    </xf>
    <xf numFmtId="0" fontId="0" fillId="0" borderId="42" xfId="1838" applyFont="1" applyBorder="1" applyAlignment="1">
      <alignment horizontal="right"/>
    </xf>
    <xf numFmtId="166" fontId="20" fillId="0" borderId="71" xfId="1838" applyNumberFormat="1" applyFont="1" applyBorder="1" applyAlignment="1">
      <alignment horizontal="center"/>
    </xf>
    <xf numFmtId="0" fontId="0" fillId="38" borderId="61" xfId="1838" applyFont="1" applyFill="1" applyBorder="1"/>
    <xf numFmtId="0" fontId="0" fillId="38" borderId="0" xfId="1838" applyFont="1" applyFill="1" applyAlignment="1">
      <alignment horizontal="center"/>
    </xf>
    <xf numFmtId="164" fontId="10" fillId="0" borderId="32" xfId="0" applyNumberFormat="1" applyFont="1" applyBorder="1"/>
    <xf numFmtId="0" fontId="0" fillId="0" borderId="66" xfId="1838" applyFont="1" applyFill="1" applyBorder="1"/>
    <xf numFmtId="0" fontId="0" fillId="0" borderId="75" xfId="1838" applyFont="1" applyBorder="1"/>
    <xf numFmtId="0" fontId="0" fillId="0" borderId="49" xfId="1838" applyFont="1" applyFill="1" applyBorder="1"/>
    <xf numFmtId="0" fontId="0" fillId="0" borderId="57" xfId="1838" applyFont="1" applyBorder="1" applyAlignment="1">
      <alignment horizontal="left"/>
    </xf>
    <xf numFmtId="0" fontId="70" fillId="0" borderId="45" xfId="1838" applyFont="1" applyFill="1" applyBorder="1"/>
    <xf numFmtId="0" fontId="0" fillId="32" borderId="0" xfId="1838" quotePrefix="1" applyFont="1" applyFill="1" applyAlignment="1">
      <alignment horizontal="left"/>
    </xf>
    <xf numFmtId="0" fontId="0" fillId="0" borderId="45" xfId="1838" applyFont="1" applyBorder="1"/>
    <xf numFmtId="0" fontId="70" fillId="32" borderId="45" xfId="1838" applyFont="1" applyFill="1" applyBorder="1"/>
    <xf numFmtId="0" fontId="70" fillId="0" borderId="49" xfId="1838" applyFont="1" applyFill="1" applyBorder="1"/>
    <xf numFmtId="0" fontId="70" fillId="32" borderId="66" xfId="1838" applyFont="1" applyFill="1" applyBorder="1"/>
    <xf numFmtId="0" fontId="10" fillId="0" borderId="54" xfId="0" applyFont="1" applyFill="1" applyBorder="1"/>
    <xf numFmtId="0" fontId="10" fillId="0" borderId="32" xfId="0" applyFont="1" applyFill="1" applyBorder="1"/>
    <xf numFmtId="0" fontId="10" fillId="0" borderId="31" xfId="0" applyFont="1" applyFill="1" applyBorder="1"/>
    <xf numFmtId="0" fontId="10" fillId="0" borderId="55" xfId="0" applyFont="1" applyFill="1" applyBorder="1"/>
    <xf numFmtId="0" fontId="20" fillId="0" borderId="32" xfId="0" applyFont="1" applyBorder="1"/>
    <xf numFmtId="164" fontId="20" fillId="0" borderId="32" xfId="0" applyNumberFormat="1" applyFont="1" applyBorder="1" applyAlignment="1">
      <alignment horizontal="left"/>
    </xf>
    <xf numFmtId="164" fontId="20" fillId="0" borderId="56" xfId="0" applyNumberFormat="1" applyFont="1" applyFill="1" applyBorder="1"/>
    <xf numFmtId="0" fontId="20" fillId="60" borderId="52" xfId="0" applyFont="1" applyFill="1" applyBorder="1"/>
    <xf numFmtId="0" fontId="17" fillId="0" borderId="72" xfId="0" applyFont="1" applyBorder="1"/>
    <xf numFmtId="0" fontId="17" fillId="0" borderId="73" xfId="0" applyFont="1" applyBorder="1"/>
    <xf numFmtId="0" fontId="17" fillId="0" borderId="74" xfId="0" applyFont="1" applyBorder="1"/>
    <xf numFmtId="164" fontId="12" fillId="0" borderId="31" xfId="32" applyNumberFormat="1" applyFont="1" applyFill="1" applyBorder="1" applyAlignment="1">
      <alignment horizontal="center"/>
    </xf>
    <xf numFmtId="164" fontId="17" fillId="0" borderId="32" xfId="32" applyNumberFormat="1" applyFont="1" applyBorder="1"/>
    <xf numFmtId="164" fontId="17" fillId="0" borderId="53" xfId="32" applyNumberFormat="1" applyFont="1" applyFill="1" applyBorder="1" applyAlignment="1">
      <alignment horizontal="center"/>
    </xf>
    <xf numFmtId="164" fontId="17" fillId="0" borderId="44" xfId="32" applyNumberFormat="1" applyFont="1" applyFill="1" applyBorder="1" applyAlignment="1">
      <alignment horizontal="right"/>
    </xf>
    <xf numFmtId="164" fontId="17" fillId="0" borderId="31" xfId="32" applyNumberFormat="1" applyFont="1" applyFill="1" applyBorder="1" applyAlignment="1">
      <alignment horizontal="left"/>
    </xf>
    <xf numFmtId="164" fontId="17" fillId="60" borderId="43" xfId="32" applyNumberFormat="1" applyFont="1" applyFill="1" applyBorder="1" applyAlignment="1">
      <alignment horizontal="center"/>
    </xf>
    <xf numFmtId="164" fontId="17" fillId="60" borderId="32" xfId="32" applyNumberFormat="1" applyFont="1" applyFill="1" applyBorder="1" applyAlignment="1">
      <alignment horizontal="left"/>
    </xf>
    <xf numFmtId="0" fontId="80" fillId="0" borderId="45" xfId="1838" applyFont="1" applyBorder="1" applyAlignment="1">
      <alignment horizontal="center" vertical="center"/>
    </xf>
    <xf numFmtId="166" fontId="11" fillId="0" borderId="71" xfId="1838" applyNumberFormat="1" applyFont="1" applyBorder="1" applyAlignment="1">
      <alignment horizontal="center"/>
    </xf>
    <xf numFmtId="0" fontId="11" fillId="0" borderId="39" xfId="1838" applyFont="1" applyFill="1" applyBorder="1"/>
    <xf numFmtId="166" fontId="11" fillId="0" borderId="39" xfId="1838" applyNumberFormat="1" applyFont="1" applyFill="1" applyBorder="1" applyAlignment="1">
      <alignment horizontal="center"/>
    </xf>
    <xf numFmtId="164" fontId="12" fillId="0" borderId="32" xfId="0" applyNumberFormat="1" applyFont="1" applyBorder="1"/>
    <xf numFmtId="164" fontId="12" fillId="0" borderId="31" xfId="0" applyNumberFormat="1" applyFont="1" applyBorder="1"/>
    <xf numFmtId="0" fontId="11" fillId="0" borderId="62" xfId="1838" applyFont="1" applyBorder="1" applyAlignment="1">
      <alignment horizontal="center" vertical="center" wrapText="1"/>
    </xf>
    <xf numFmtId="0" fontId="11" fillId="0" borderId="49" xfId="1838" applyFont="1" applyFill="1" applyBorder="1"/>
    <xf numFmtId="0" fontId="11" fillId="0" borderId="56" xfId="1838" applyFont="1" applyBorder="1" applyAlignment="1">
      <alignment horizontal="left"/>
    </xf>
    <xf numFmtId="0" fontId="11" fillId="59" borderId="57" xfId="1838" applyFont="1" applyFill="1" applyBorder="1" applyAlignment="1">
      <alignment horizontal="left"/>
    </xf>
    <xf numFmtId="0" fontId="11" fillId="32" borderId="56" xfId="1838" applyFont="1" applyFill="1" applyBorder="1" applyAlignment="1"/>
    <xf numFmtId="0" fontId="11" fillId="32" borderId="56" xfId="1838" applyFont="1" applyFill="1" applyBorder="1" applyAlignment="1">
      <alignment horizontal="left"/>
    </xf>
    <xf numFmtId="0" fontId="11" fillId="0" borderId="76" xfId="1838" applyFont="1" applyBorder="1"/>
    <xf numFmtId="0" fontId="11" fillId="0" borderId="77" xfId="1838" applyFont="1" applyFill="1" applyBorder="1"/>
    <xf numFmtId="0" fontId="61" fillId="38" borderId="62" xfId="1838" applyFont="1" applyFill="1" applyBorder="1"/>
    <xf numFmtId="0" fontId="11" fillId="0" borderId="78" xfId="1838" applyFont="1" applyFill="1" applyBorder="1"/>
    <xf numFmtId="0" fontId="69" fillId="32" borderId="57" xfId="1838" applyFont="1" applyFill="1" applyBorder="1" applyAlignment="1">
      <alignment horizontal="left"/>
    </xf>
    <xf numFmtId="0" fontId="11" fillId="32" borderId="57" xfId="1838" applyFont="1" applyFill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54" xfId="0" applyFont="1" applyFill="1" applyBorder="1"/>
    <xf numFmtId="0" fontId="12" fillId="0" borderId="32" xfId="0" applyFont="1" applyFill="1" applyBorder="1"/>
    <xf numFmtId="0" fontId="12" fillId="0" borderId="53" xfId="0" applyFont="1" applyFill="1" applyBorder="1"/>
    <xf numFmtId="0" fontId="12" fillId="0" borderId="55" xfId="0" applyFont="1" applyFill="1" applyBorder="1"/>
    <xf numFmtId="0" fontId="12" fillId="0" borderId="31" xfId="0" applyFont="1" applyFill="1" applyBorder="1"/>
    <xf numFmtId="0" fontId="12" fillId="0" borderId="38" xfId="0" applyFont="1" applyFill="1" applyBorder="1"/>
    <xf numFmtId="164" fontId="12" fillId="0" borderId="24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79" xfId="0" applyNumberFormat="1" applyFont="1" applyBorder="1"/>
    <xf numFmtId="164" fontId="17" fillId="0" borderId="24" xfId="0" applyNumberFormat="1" applyFont="1" applyBorder="1" applyAlignment="1">
      <alignment horizontal="center"/>
    </xf>
    <xf numFmtId="0" fontId="17" fillId="0" borderId="54" xfId="0" applyFont="1" applyBorder="1"/>
    <xf numFmtId="0" fontId="17" fillId="0" borderId="55" xfId="0" applyFont="1" applyBorder="1"/>
    <xf numFmtId="164" fontId="17" fillId="0" borderId="32" xfId="0" applyNumberFormat="1" applyFont="1" applyBorder="1"/>
    <xf numFmtId="0" fontId="17" fillId="0" borderId="32" xfId="0" applyFont="1" applyBorder="1"/>
    <xf numFmtId="164" fontId="17" fillId="0" borderId="32" xfId="0" applyNumberFormat="1" applyFont="1" applyBorder="1" applyAlignment="1">
      <alignment horizontal="left"/>
    </xf>
    <xf numFmtId="0" fontId="17" fillId="0" borderId="31" xfId="0" applyFont="1" applyBorder="1"/>
    <xf numFmtId="168" fontId="17" fillId="0" borderId="28" xfId="32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4" fillId="0" borderId="0" xfId="32" applyNumberFormat="1" applyFont="1" applyAlignment="1">
      <alignment horizontal="center"/>
    </xf>
    <xf numFmtId="164" fontId="6" fillId="0" borderId="0" xfId="32" applyNumberFormat="1" applyFont="1" applyAlignment="1">
      <alignment horizontal="center"/>
    </xf>
    <xf numFmtId="164" fontId="8" fillId="0" borderId="0" xfId="32" applyNumberFormat="1" applyFont="1" applyAlignment="1">
      <alignment horizontal="center"/>
    </xf>
    <xf numFmtId="164" fontId="10" fillId="60" borderId="0" xfId="32" applyNumberFormat="1" applyFont="1" applyFill="1" applyAlignment="1">
      <alignment horizontal="center"/>
    </xf>
    <xf numFmtId="164" fontId="4" fillId="60" borderId="0" xfId="32" applyNumberFormat="1" applyFont="1" applyFill="1" applyAlignment="1">
      <alignment horizontal="center"/>
    </xf>
    <xf numFmtId="164" fontId="6" fillId="60" borderId="0" xfId="32" applyNumberFormat="1" applyFont="1" applyFill="1" applyAlignment="1">
      <alignment horizontal="center"/>
    </xf>
    <xf numFmtId="164" fontId="8" fillId="60" borderId="0" xfId="32" applyNumberFormat="1" applyFont="1" applyFill="1" applyAlignment="1">
      <alignment horizontal="center"/>
    </xf>
    <xf numFmtId="0" fontId="11" fillId="0" borderId="61" xfId="1838" applyFont="1" applyFill="1" applyBorder="1" applyAlignment="1">
      <alignment horizontal="center" vertical="center" wrapText="1"/>
    </xf>
    <xf numFmtId="0" fontId="11" fillId="0" borderId="58" xfId="1838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7" fillId="0" borderId="5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</cellXfs>
  <cellStyles count="1845">
    <cellStyle name="20% - Accent1 2" xfId="42"/>
    <cellStyle name="20% - Accent1 2 2" xfId="1800"/>
    <cellStyle name="20% - Accent1 2 3" xfId="1821"/>
    <cellStyle name="20% - Accent2 2" xfId="43"/>
    <cellStyle name="20% - Accent2 2 2" xfId="1801"/>
    <cellStyle name="20% - Accent2 2 3" xfId="1822"/>
    <cellStyle name="20% - Accent3 2" xfId="44"/>
    <cellStyle name="20% - Accent3 2 2" xfId="1802"/>
    <cellStyle name="20% - Accent3 2 3" xfId="1823"/>
    <cellStyle name="20% - Accent4 2" xfId="45"/>
    <cellStyle name="20% - Accent4 2 2" xfId="1803"/>
    <cellStyle name="20% - Accent4 2 3" xfId="1824"/>
    <cellStyle name="20% - Accent5 2" xfId="46"/>
    <cellStyle name="20% - Accent5 2 2" xfId="1804"/>
    <cellStyle name="20% - Accent5 2 3" xfId="1825"/>
    <cellStyle name="20% - Accent6 2" xfId="47"/>
    <cellStyle name="20% - Accent6 2 2" xfId="1805"/>
    <cellStyle name="20% - Accent6 2 3" xfId="1826"/>
    <cellStyle name="20% - Énfasis1" xfId="6"/>
    <cellStyle name="20% - Énfasis1 1" xfId="48"/>
    <cellStyle name="20% - Énfasis1 10" xfId="49"/>
    <cellStyle name="20% - Énfasis1 11" xfId="50"/>
    <cellStyle name="20% - Énfasis1 12" xfId="51"/>
    <cellStyle name="20% - Énfasis1 13" xfId="52"/>
    <cellStyle name="20% - Énfasis1 14" xfId="53"/>
    <cellStyle name="20% - Énfasis1 15" xfId="54"/>
    <cellStyle name="20% - Énfasis1 16" xfId="55"/>
    <cellStyle name="20% - Énfasis1 17" xfId="56"/>
    <cellStyle name="20% - Énfasis1 18" xfId="57"/>
    <cellStyle name="20% - Énfasis1 19" xfId="58"/>
    <cellStyle name="20% - Énfasis1 2" xfId="59"/>
    <cellStyle name="20% - Énfasis1 20" xfId="60"/>
    <cellStyle name="20% - Énfasis1 21" xfId="61"/>
    <cellStyle name="20% - Énfasis1 22" xfId="62"/>
    <cellStyle name="20% - Énfasis1 23" xfId="63"/>
    <cellStyle name="20% - Énfasis1 24" xfId="64"/>
    <cellStyle name="20% - Énfasis1 25" xfId="65"/>
    <cellStyle name="20% - Énfasis1 26" xfId="66"/>
    <cellStyle name="20% - Énfasis1 27" xfId="67"/>
    <cellStyle name="20% - Énfasis1 28" xfId="68"/>
    <cellStyle name="20% - Énfasis1 29" xfId="69"/>
    <cellStyle name="20% - Énfasis1 3" xfId="70"/>
    <cellStyle name="20% - Énfasis1 30" xfId="71"/>
    <cellStyle name="20% - Énfasis1 31" xfId="72"/>
    <cellStyle name="20% - Énfasis1 32" xfId="73"/>
    <cellStyle name="20% - Énfasis1 33" xfId="74"/>
    <cellStyle name="20% - Énfasis1 34" xfId="75"/>
    <cellStyle name="20% - Énfasis1 35" xfId="76"/>
    <cellStyle name="20% - Énfasis1 36" xfId="77"/>
    <cellStyle name="20% - Énfasis1 37" xfId="78"/>
    <cellStyle name="20% - Énfasis1 38" xfId="79"/>
    <cellStyle name="20% - Énfasis1 39" xfId="80"/>
    <cellStyle name="20% - Énfasis1 4" xfId="81"/>
    <cellStyle name="20% - Énfasis1 40" xfId="82"/>
    <cellStyle name="20% - Énfasis1 41" xfId="83"/>
    <cellStyle name="20% - Énfasis1 42" xfId="84"/>
    <cellStyle name="20% - Énfasis1 43" xfId="85"/>
    <cellStyle name="20% - Énfasis1 5" xfId="86"/>
    <cellStyle name="20% - Énfasis1 6" xfId="87"/>
    <cellStyle name="20% - Énfasis1 7" xfId="88"/>
    <cellStyle name="20% - Énfasis1 8" xfId="89"/>
    <cellStyle name="20% - Énfasis1 9" xfId="90"/>
    <cellStyle name="20% - Énfasis2" xfId="7"/>
    <cellStyle name="20% - Énfasis2 1" xfId="91"/>
    <cellStyle name="20% - Énfasis2 10" xfId="92"/>
    <cellStyle name="20% - Énfasis2 11" xfId="93"/>
    <cellStyle name="20% - Énfasis2 12" xfId="94"/>
    <cellStyle name="20% - Énfasis2 13" xfId="95"/>
    <cellStyle name="20% - Énfasis2 14" xfId="96"/>
    <cellStyle name="20% - Énfasis2 15" xfId="97"/>
    <cellStyle name="20% - Énfasis2 16" xfId="98"/>
    <cellStyle name="20% - Énfasis2 17" xfId="99"/>
    <cellStyle name="20% - Énfasis2 18" xfId="100"/>
    <cellStyle name="20% - Énfasis2 19" xfId="101"/>
    <cellStyle name="20% - Énfasis2 2" xfId="102"/>
    <cellStyle name="20% - Énfasis2 20" xfId="103"/>
    <cellStyle name="20% - Énfasis2 21" xfId="104"/>
    <cellStyle name="20% - Énfasis2 22" xfId="105"/>
    <cellStyle name="20% - Énfasis2 23" xfId="106"/>
    <cellStyle name="20% - Énfasis2 24" xfId="107"/>
    <cellStyle name="20% - Énfasis2 25" xfId="108"/>
    <cellStyle name="20% - Énfasis2 26" xfId="109"/>
    <cellStyle name="20% - Énfasis2 27" xfId="110"/>
    <cellStyle name="20% - Énfasis2 28" xfId="111"/>
    <cellStyle name="20% - Énfasis2 29" xfId="112"/>
    <cellStyle name="20% - Énfasis2 3" xfId="113"/>
    <cellStyle name="20% - Énfasis2 30" xfId="114"/>
    <cellStyle name="20% - Énfasis2 31" xfId="115"/>
    <cellStyle name="20% - Énfasis2 32" xfId="116"/>
    <cellStyle name="20% - Énfasis2 33" xfId="117"/>
    <cellStyle name="20% - Énfasis2 34" xfId="118"/>
    <cellStyle name="20% - Énfasis2 35" xfId="119"/>
    <cellStyle name="20% - Énfasis2 36" xfId="120"/>
    <cellStyle name="20% - Énfasis2 37" xfId="121"/>
    <cellStyle name="20% - Énfasis2 38" xfId="122"/>
    <cellStyle name="20% - Énfasis2 39" xfId="123"/>
    <cellStyle name="20% - Énfasis2 4" xfId="124"/>
    <cellStyle name="20% - Énfasis2 40" xfId="125"/>
    <cellStyle name="20% - Énfasis2 41" xfId="126"/>
    <cellStyle name="20% - Énfasis2 42" xfId="127"/>
    <cellStyle name="20% - Énfasis2 43" xfId="128"/>
    <cellStyle name="20% - Énfasis2 5" xfId="129"/>
    <cellStyle name="20% - Énfasis2 6" xfId="130"/>
    <cellStyle name="20% - Énfasis2 7" xfId="131"/>
    <cellStyle name="20% - Énfasis2 8" xfId="132"/>
    <cellStyle name="20% - Énfasis2 9" xfId="133"/>
    <cellStyle name="20% - Énfasis3" xfId="8"/>
    <cellStyle name="20% - Énfasis3 1" xfId="134"/>
    <cellStyle name="20% - Énfasis3 10" xfId="135"/>
    <cellStyle name="20% - Énfasis3 11" xfId="136"/>
    <cellStyle name="20% - Énfasis3 12" xfId="137"/>
    <cellStyle name="20% - Énfasis3 13" xfId="138"/>
    <cellStyle name="20% - Énfasis3 14" xfId="139"/>
    <cellStyle name="20% - Énfasis3 15" xfId="140"/>
    <cellStyle name="20% - Énfasis3 16" xfId="141"/>
    <cellStyle name="20% - Énfasis3 17" xfId="142"/>
    <cellStyle name="20% - Énfasis3 18" xfId="143"/>
    <cellStyle name="20% - Énfasis3 19" xfId="144"/>
    <cellStyle name="20% - Énfasis3 2" xfId="145"/>
    <cellStyle name="20% - Énfasis3 20" xfId="146"/>
    <cellStyle name="20% - Énfasis3 21" xfId="147"/>
    <cellStyle name="20% - Énfasis3 22" xfId="148"/>
    <cellStyle name="20% - Énfasis3 23" xfId="149"/>
    <cellStyle name="20% - Énfasis3 24" xfId="150"/>
    <cellStyle name="20% - Énfasis3 25" xfId="151"/>
    <cellStyle name="20% - Énfasis3 26" xfId="152"/>
    <cellStyle name="20% - Énfasis3 27" xfId="153"/>
    <cellStyle name="20% - Énfasis3 28" xfId="154"/>
    <cellStyle name="20% - Énfasis3 29" xfId="155"/>
    <cellStyle name="20% - Énfasis3 3" xfId="156"/>
    <cellStyle name="20% - Énfasis3 30" xfId="157"/>
    <cellStyle name="20% - Énfasis3 31" xfId="158"/>
    <cellStyle name="20% - Énfasis3 32" xfId="159"/>
    <cellStyle name="20% - Énfasis3 33" xfId="160"/>
    <cellStyle name="20% - Énfasis3 34" xfId="161"/>
    <cellStyle name="20% - Énfasis3 35" xfId="162"/>
    <cellStyle name="20% - Énfasis3 36" xfId="163"/>
    <cellStyle name="20% - Énfasis3 37" xfId="164"/>
    <cellStyle name="20% - Énfasis3 38" xfId="165"/>
    <cellStyle name="20% - Énfasis3 39" xfId="166"/>
    <cellStyle name="20% - Énfasis3 4" xfId="167"/>
    <cellStyle name="20% - Énfasis3 40" xfId="168"/>
    <cellStyle name="20% - Énfasis3 41" xfId="169"/>
    <cellStyle name="20% - Énfasis3 42" xfId="170"/>
    <cellStyle name="20% - Énfasis3 43" xfId="171"/>
    <cellStyle name="20% - Énfasis3 5" xfId="172"/>
    <cellStyle name="20% - Énfasis3 6" xfId="173"/>
    <cellStyle name="20% - Énfasis3 7" xfId="174"/>
    <cellStyle name="20% - Énfasis3 8" xfId="175"/>
    <cellStyle name="20% - Énfasis3 9" xfId="176"/>
    <cellStyle name="20% - Énfasis4" xfId="9"/>
    <cellStyle name="20% - Énfasis4 1" xfId="177"/>
    <cellStyle name="20% - Énfasis4 10" xfId="178"/>
    <cellStyle name="20% - Énfasis4 11" xfId="179"/>
    <cellStyle name="20% - Énfasis4 12" xfId="180"/>
    <cellStyle name="20% - Énfasis4 13" xfId="181"/>
    <cellStyle name="20% - Énfasis4 14" xfId="182"/>
    <cellStyle name="20% - Énfasis4 15" xfId="183"/>
    <cellStyle name="20% - Énfasis4 16" xfId="184"/>
    <cellStyle name="20% - Énfasis4 17" xfId="185"/>
    <cellStyle name="20% - Énfasis4 18" xfId="186"/>
    <cellStyle name="20% - Énfasis4 19" xfId="187"/>
    <cellStyle name="20% - Énfasis4 2" xfId="188"/>
    <cellStyle name="20% - Énfasis4 20" xfId="189"/>
    <cellStyle name="20% - Énfasis4 21" xfId="190"/>
    <cellStyle name="20% - Énfasis4 22" xfId="191"/>
    <cellStyle name="20% - Énfasis4 23" xfId="192"/>
    <cellStyle name="20% - Énfasis4 24" xfId="193"/>
    <cellStyle name="20% - Énfasis4 25" xfId="194"/>
    <cellStyle name="20% - Énfasis4 26" xfId="195"/>
    <cellStyle name="20% - Énfasis4 27" xfId="196"/>
    <cellStyle name="20% - Énfasis4 28" xfId="197"/>
    <cellStyle name="20% - Énfasis4 29" xfId="198"/>
    <cellStyle name="20% - Énfasis4 3" xfId="199"/>
    <cellStyle name="20% - Énfasis4 30" xfId="200"/>
    <cellStyle name="20% - Énfasis4 31" xfId="201"/>
    <cellStyle name="20% - Énfasis4 32" xfId="202"/>
    <cellStyle name="20% - Énfasis4 33" xfId="203"/>
    <cellStyle name="20% - Énfasis4 34" xfId="204"/>
    <cellStyle name="20% - Énfasis4 35" xfId="205"/>
    <cellStyle name="20% - Énfasis4 36" xfId="206"/>
    <cellStyle name="20% - Énfasis4 37" xfId="207"/>
    <cellStyle name="20% - Énfasis4 38" xfId="208"/>
    <cellStyle name="20% - Énfasis4 39" xfId="209"/>
    <cellStyle name="20% - Énfasis4 4" xfId="210"/>
    <cellStyle name="20% - Énfasis4 40" xfId="211"/>
    <cellStyle name="20% - Énfasis4 41" xfId="212"/>
    <cellStyle name="20% - Énfasis4 42" xfId="213"/>
    <cellStyle name="20% - Énfasis4 43" xfId="214"/>
    <cellStyle name="20% - Énfasis4 5" xfId="215"/>
    <cellStyle name="20% - Énfasis4 6" xfId="216"/>
    <cellStyle name="20% - Énfasis4 7" xfId="217"/>
    <cellStyle name="20% - Énfasis4 8" xfId="218"/>
    <cellStyle name="20% - Énfasis4 9" xfId="219"/>
    <cellStyle name="20% - Énfasis5" xfId="10"/>
    <cellStyle name="20% - Énfasis5 1" xfId="220"/>
    <cellStyle name="20% - Énfasis5 10" xfId="221"/>
    <cellStyle name="20% - Énfasis5 11" xfId="222"/>
    <cellStyle name="20% - Énfasis5 12" xfId="223"/>
    <cellStyle name="20% - Énfasis5 13" xfId="224"/>
    <cellStyle name="20% - Énfasis5 14" xfId="225"/>
    <cellStyle name="20% - Énfasis5 15" xfId="226"/>
    <cellStyle name="20% - Énfasis5 16" xfId="227"/>
    <cellStyle name="20% - Énfasis5 17" xfId="228"/>
    <cellStyle name="20% - Énfasis5 18" xfId="229"/>
    <cellStyle name="20% - Énfasis5 19" xfId="230"/>
    <cellStyle name="20% - Énfasis5 2" xfId="231"/>
    <cellStyle name="20% - Énfasis5 20" xfId="232"/>
    <cellStyle name="20% - Énfasis5 21" xfId="233"/>
    <cellStyle name="20% - Énfasis5 22" xfId="234"/>
    <cellStyle name="20% - Énfasis5 23" xfId="235"/>
    <cellStyle name="20% - Énfasis5 24" xfId="236"/>
    <cellStyle name="20% - Énfasis5 25" xfId="237"/>
    <cellStyle name="20% - Énfasis5 26" xfId="238"/>
    <cellStyle name="20% - Énfasis5 27" xfId="239"/>
    <cellStyle name="20% - Énfasis5 28" xfId="240"/>
    <cellStyle name="20% - Énfasis5 29" xfId="241"/>
    <cellStyle name="20% - Énfasis5 3" xfId="242"/>
    <cellStyle name="20% - Énfasis5 30" xfId="243"/>
    <cellStyle name="20% - Énfasis5 31" xfId="244"/>
    <cellStyle name="20% - Énfasis5 32" xfId="245"/>
    <cellStyle name="20% - Énfasis5 33" xfId="246"/>
    <cellStyle name="20% - Énfasis5 34" xfId="247"/>
    <cellStyle name="20% - Énfasis5 35" xfId="248"/>
    <cellStyle name="20% - Énfasis5 36" xfId="249"/>
    <cellStyle name="20% - Énfasis5 37" xfId="250"/>
    <cellStyle name="20% - Énfasis5 38" xfId="251"/>
    <cellStyle name="20% - Énfasis5 39" xfId="252"/>
    <cellStyle name="20% - Énfasis5 4" xfId="253"/>
    <cellStyle name="20% - Énfasis5 40" xfId="254"/>
    <cellStyle name="20% - Énfasis5 41" xfId="255"/>
    <cellStyle name="20% - Énfasis5 42" xfId="256"/>
    <cellStyle name="20% - Énfasis5 43" xfId="257"/>
    <cellStyle name="20% - Énfasis5 5" xfId="258"/>
    <cellStyle name="20% - Énfasis5 6" xfId="259"/>
    <cellStyle name="20% - Énfasis5 7" xfId="260"/>
    <cellStyle name="20% - Énfasis5 8" xfId="261"/>
    <cellStyle name="20% - Énfasis5 9" xfId="262"/>
    <cellStyle name="20% - Énfasis6" xfId="11"/>
    <cellStyle name="20% - Énfasis6 1" xfId="263"/>
    <cellStyle name="20% - Énfasis6 10" xfId="264"/>
    <cellStyle name="20% - Énfasis6 11" xfId="265"/>
    <cellStyle name="20% - Énfasis6 12" xfId="266"/>
    <cellStyle name="20% - Énfasis6 13" xfId="267"/>
    <cellStyle name="20% - Énfasis6 14" xfId="268"/>
    <cellStyle name="20% - Énfasis6 15" xfId="269"/>
    <cellStyle name="20% - Énfasis6 16" xfId="270"/>
    <cellStyle name="20% - Énfasis6 17" xfId="271"/>
    <cellStyle name="20% - Énfasis6 18" xfId="272"/>
    <cellStyle name="20% - Énfasis6 19" xfId="273"/>
    <cellStyle name="20% - Énfasis6 2" xfId="274"/>
    <cellStyle name="20% - Énfasis6 20" xfId="275"/>
    <cellStyle name="20% - Énfasis6 21" xfId="276"/>
    <cellStyle name="20% - Énfasis6 22" xfId="277"/>
    <cellStyle name="20% - Énfasis6 23" xfId="278"/>
    <cellStyle name="20% - Énfasis6 24" xfId="279"/>
    <cellStyle name="20% - Énfasis6 25" xfId="280"/>
    <cellStyle name="20% - Énfasis6 26" xfId="281"/>
    <cellStyle name="20% - Énfasis6 27" xfId="282"/>
    <cellStyle name="20% - Énfasis6 28" xfId="283"/>
    <cellStyle name="20% - Énfasis6 29" xfId="284"/>
    <cellStyle name="20% - Énfasis6 3" xfId="285"/>
    <cellStyle name="20% - Énfasis6 30" xfId="286"/>
    <cellStyle name="20% - Énfasis6 31" xfId="287"/>
    <cellStyle name="20% - Énfasis6 32" xfId="288"/>
    <cellStyle name="20% - Énfasis6 33" xfId="289"/>
    <cellStyle name="20% - Énfasis6 34" xfId="290"/>
    <cellStyle name="20% - Énfasis6 35" xfId="291"/>
    <cellStyle name="20% - Énfasis6 36" xfId="292"/>
    <cellStyle name="20% - Énfasis6 37" xfId="293"/>
    <cellStyle name="20% - Énfasis6 38" xfId="294"/>
    <cellStyle name="20% - Énfasis6 39" xfId="295"/>
    <cellStyle name="20% - Énfasis6 4" xfId="296"/>
    <cellStyle name="20% - Énfasis6 40" xfId="297"/>
    <cellStyle name="20% - Énfasis6 41" xfId="298"/>
    <cellStyle name="20% - Énfasis6 42" xfId="299"/>
    <cellStyle name="20% - Énfasis6 43" xfId="300"/>
    <cellStyle name="20% - Énfasis6 5" xfId="301"/>
    <cellStyle name="20% - Énfasis6 6" xfId="302"/>
    <cellStyle name="20% - Énfasis6 7" xfId="303"/>
    <cellStyle name="20% - Énfasis6 8" xfId="304"/>
    <cellStyle name="20% - Énfasis6 9" xfId="305"/>
    <cellStyle name="40% - Accent1 2" xfId="306"/>
    <cellStyle name="40% - Accent1 2 2" xfId="1806"/>
    <cellStyle name="40% - Accent1 2 3" xfId="1827"/>
    <cellStyle name="40% - Accent2 2" xfId="307"/>
    <cellStyle name="40% - Accent2 2 2" xfId="1807"/>
    <cellStyle name="40% - Accent2 2 3" xfId="1828"/>
    <cellStyle name="40% - Accent3 2" xfId="308"/>
    <cellStyle name="40% - Accent3 2 2" xfId="1808"/>
    <cellStyle name="40% - Accent3 2 3" xfId="1829"/>
    <cellStyle name="40% - Accent4 2" xfId="309"/>
    <cellStyle name="40% - Accent4 2 2" xfId="1809"/>
    <cellStyle name="40% - Accent4 2 3" xfId="1830"/>
    <cellStyle name="40% - Accent5 2" xfId="310"/>
    <cellStyle name="40% - Accent5 2 2" xfId="1810"/>
    <cellStyle name="40% - Accent5 2 3" xfId="1831"/>
    <cellStyle name="40% - Accent6 2" xfId="311"/>
    <cellStyle name="40% - Accent6 2 2" xfId="1811"/>
    <cellStyle name="40% - Accent6 2 3" xfId="1832"/>
    <cellStyle name="40% - Énfasis1" xfId="12"/>
    <cellStyle name="40% - Énfasis1 1" xfId="312"/>
    <cellStyle name="40% - Énfasis1 10" xfId="313"/>
    <cellStyle name="40% - Énfasis1 11" xfId="314"/>
    <cellStyle name="40% - Énfasis1 12" xfId="315"/>
    <cellStyle name="40% - Énfasis1 13" xfId="316"/>
    <cellStyle name="40% - Énfasis1 14" xfId="317"/>
    <cellStyle name="40% - Énfasis1 15" xfId="318"/>
    <cellStyle name="40% - Énfasis1 16" xfId="319"/>
    <cellStyle name="40% - Énfasis1 17" xfId="320"/>
    <cellStyle name="40% - Énfasis1 18" xfId="321"/>
    <cellStyle name="40% - Énfasis1 19" xfId="322"/>
    <cellStyle name="40% - Énfasis1 2" xfId="323"/>
    <cellStyle name="40% - Énfasis1 20" xfId="324"/>
    <cellStyle name="40% - Énfasis1 21" xfId="325"/>
    <cellStyle name="40% - Énfasis1 22" xfId="326"/>
    <cellStyle name="40% - Énfasis1 23" xfId="327"/>
    <cellStyle name="40% - Énfasis1 24" xfId="328"/>
    <cellStyle name="40% - Énfasis1 25" xfId="329"/>
    <cellStyle name="40% - Énfasis1 26" xfId="330"/>
    <cellStyle name="40% - Énfasis1 27" xfId="331"/>
    <cellStyle name="40% - Énfasis1 28" xfId="332"/>
    <cellStyle name="40% - Énfasis1 29" xfId="333"/>
    <cellStyle name="40% - Énfasis1 3" xfId="334"/>
    <cellStyle name="40% - Énfasis1 30" xfId="335"/>
    <cellStyle name="40% - Énfasis1 31" xfId="336"/>
    <cellStyle name="40% - Énfasis1 32" xfId="337"/>
    <cellStyle name="40% - Énfasis1 33" xfId="338"/>
    <cellStyle name="40% - Énfasis1 34" xfId="339"/>
    <cellStyle name="40% - Énfasis1 35" xfId="340"/>
    <cellStyle name="40% - Énfasis1 36" xfId="341"/>
    <cellStyle name="40% - Énfasis1 37" xfId="342"/>
    <cellStyle name="40% - Énfasis1 38" xfId="343"/>
    <cellStyle name="40% - Énfasis1 39" xfId="344"/>
    <cellStyle name="40% - Énfasis1 4" xfId="345"/>
    <cellStyle name="40% - Énfasis1 40" xfId="346"/>
    <cellStyle name="40% - Énfasis1 41" xfId="347"/>
    <cellStyle name="40% - Énfasis1 42" xfId="348"/>
    <cellStyle name="40% - Énfasis1 43" xfId="349"/>
    <cellStyle name="40% - Énfasis1 5" xfId="350"/>
    <cellStyle name="40% - Énfasis1 6" xfId="351"/>
    <cellStyle name="40% - Énfasis1 7" xfId="352"/>
    <cellStyle name="40% - Énfasis1 8" xfId="353"/>
    <cellStyle name="40% - Énfasis1 9" xfId="354"/>
    <cellStyle name="40% - Énfasis2" xfId="13"/>
    <cellStyle name="40% - Énfasis2 1" xfId="355"/>
    <cellStyle name="40% - Énfasis2 10" xfId="356"/>
    <cellStyle name="40% - Énfasis2 11" xfId="357"/>
    <cellStyle name="40% - Énfasis2 12" xfId="358"/>
    <cellStyle name="40% - Énfasis2 13" xfId="359"/>
    <cellStyle name="40% - Énfasis2 14" xfId="360"/>
    <cellStyle name="40% - Énfasis2 15" xfId="361"/>
    <cellStyle name="40% - Énfasis2 16" xfId="362"/>
    <cellStyle name="40% - Énfasis2 17" xfId="363"/>
    <cellStyle name="40% - Énfasis2 18" xfId="364"/>
    <cellStyle name="40% - Énfasis2 19" xfId="365"/>
    <cellStyle name="40% - Énfasis2 2" xfId="366"/>
    <cellStyle name="40% - Énfasis2 20" xfId="367"/>
    <cellStyle name="40% - Énfasis2 21" xfId="368"/>
    <cellStyle name="40% - Énfasis2 22" xfId="369"/>
    <cellStyle name="40% - Énfasis2 23" xfId="370"/>
    <cellStyle name="40% - Énfasis2 24" xfId="371"/>
    <cellStyle name="40% - Énfasis2 25" xfId="372"/>
    <cellStyle name="40% - Énfasis2 26" xfId="373"/>
    <cellStyle name="40% - Énfasis2 27" xfId="374"/>
    <cellStyle name="40% - Énfasis2 28" xfId="375"/>
    <cellStyle name="40% - Énfasis2 29" xfId="376"/>
    <cellStyle name="40% - Énfasis2 3" xfId="377"/>
    <cellStyle name="40% - Énfasis2 30" xfId="378"/>
    <cellStyle name="40% - Énfasis2 31" xfId="379"/>
    <cellStyle name="40% - Énfasis2 32" xfId="380"/>
    <cellStyle name="40% - Énfasis2 33" xfId="381"/>
    <cellStyle name="40% - Énfasis2 34" xfId="382"/>
    <cellStyle name="40% - Énfasis2 35" xfId="383"/>
    <cellStyle name="40% - Énfasis2 36" xfId="384"/>
    <cellStyle name="40% - Énfasis2 37" xfId="385"/>
    <cellStyle name="40% - Énfasis2 38" xfId="386"/>
    <cellStyle name="40% - Énfasis2 39" xfId="387"/>
    <cellStyle name="40% - Énfasis2 4" xfId="388"/>
    <cellStyle name="40% - Énfasis2 40" xfId="389"/>
    <cellStyle name="40% - Énfasis2 41" xfId="390"/>
    <cellStyle name="40% - Énfasis2 42" xfId="391"/>
    <cellStyle name="40% - Énfasis2 43" xfId="392"/>
    <cellStyle name="40% - Énfasis2 5" xfId="393"/>
    <cellStyle name="40% - Énfasis2 6" xfId="394"/>
    <cellStyle name="40% - Énfasis2 7" xfId="395"/>
    <cellStyle name="40% - Énfasis2 8" xfId="396"/>
    <cellStyle name="40% - Énfasis2 9" xfId="397"/>
    <cellStyle name="40% - Énfasis3" xfId="14"/>
    <cellStyle name="40% - Énfasis3 1" xfId="398"/>
    <cellStyle name="40% - Énfasis3 10" xfId="399"/>
    <cellStyle name="40% - Énfasis3 11" xfId="400"/>
    <cellStyle name="40% - Énfasis3 12" xfId="401"/>
    <cellStyle name="40% - Énfasis3 13" xfId="402"/>
    <cellStyle name="40% - Énfasis3 14" xfId="403"/>
    <cellStyle name="40% - Énfasis3 15" xfId="404"/>
    <cellStyle name="40% - Énfasis3 16" xfId="405"/>
    <cellStyle name="40% - Énfasis3 17" xfId="406"/>
    <cellStyle name="40% - Énfasis3 18" xfId="407"/>
    <cellStyle name="40% - Énfasis3 19" xfId="408"/>
    <cellStyle name="40% - Énfasis3 2" xfId="409"/>
    <cellStyle name="40% - Énfasis3 20" xfId="410"/>
    <cellStyle name="40% - Énfasis3 21" xfId="411"/>
    <cellStyle name="40% - Énfasis3 22" xfId="412"/>
    <cellStyle name="40% - Énfasis3 23" xfId="413"/>
    <cellStyle name="40% - Énfasis3 24" xfId="414"/>
    <cellStyle name="40% - Énfasis3 25" xfId="415"/>
    <cellStyle name="40% - Énfasis3 26" xfId="416"/>
    <cellStyle name="40% - Énfasis3 27" xfId="417"/>
    <cellStyle name="40% - Énfasis3 28" xfId="418"/>
    <cellStyle name="40% - Énfasis3 29" xfId="419"/>
    <cellStyle name="40% - Énfasis3 3" xfId="420"/>
    <cellStyle name="40% - Énfasis3 30" xfId="421"/>
    <cellStyle name="40% - Énfasis3 31" xfId="422"/>
    <cellStyle name="40% - Énfasis3 32" xfId="423"/>
    <cellStyle name="40% - Énfasis3 33" xfId="424"/>
    <cellStyle name="40% - Énfasis3 34" xfId="425"/>
    <cellStyle name="40% - Énfasis3 35" xfId="426"/>
    <cellStyle name="40% - Énfasis3 36" xfId="427"/>
    <cellStyle name="40% - Énfasis3 37" xfId="428"/>
    <cellStyle name="40% - Énfasis3 38" xfId="429"/>
    <cellStyle name="40% - Énfasis3 39" xfId="430"/>
    <cellStyle name="40% - Énfasis3 4" xfId="431"/>
    <cellStyle name="40% - Énfasis3 40" xfId="432"/>
    <cellStyle name="40% - Énfasis3 41" xfId="433"/>
    <cellStyle name="40% - Énfasis3 42" xfId="434"/>
    <cellStyle name="40% - Énfasis3 43" xfId="435"/>
    <cellStyle name="40% - Énfasis3 5" xfId="436"/>
    <cellStyle name="40% - Énfasis3 6" xfId="437"/>
    <cellStyle name="40% - Énfasis3 7" xfId="438"/>
    <cellStyle name="40% - Énfasis3 8" xfId="439"/>
    <cellStyle name="40% - Énfasis3 9" xfId="440"/>
    <cellStyle name="40% - Énfasis4" xfId="15"/>
    <cellStyle name="40% - Énfasis4 1" xfId="441"/>
    <cellStyle name="40% - Énfasis4 10" xfId="442"/>
    <cellStyle name="40% - Énfasis4 11" xfId="443"/>
    <cellStyle name="40% - Énfasis4 12" xfId="444"/>
    <cellStyle name="40% - Énfasis4 13" xfId="445"/>
    <cellStyle name="40% - Énfasis4 14" xfId="446"/>
    <cellStyle name="40% - Énfasis4 15" xfId="447"/>
    <cellStyle name="40% - Énfasis4 16" xfId="448"/>
    <cellStyle name="40% - Énfasis4 17" xfId="449"/>
    <cellStyle name="40% - Énfasis4 18" xfId="450"/>
    <cellStyle name="40% - Énfasis4 19" xfId="451"/>
    <cellStyle name="40% - Énfasis4 2" xfId="452"/>
    <cellStyle name="40% - Énfasis4 20" xfId="453"/>
    <cellStyle name="40% - Énfasis4 21" xfId="454"/>
    <cellStyle name="40% - Énfasis4 22" xfId="455"/>
    <cellStyle name="40% - Énfasis4 23" xfId="456"/>
    <cellStyle name="40% - Énfasis4 24" xfId="457"/>
    <cellStyle name="40% - Énfasis4 25" xfId="458"/>
    <cellStyle name="40% - Énfasis4 26" xfId="459"/>
    <cellStyle name="40% - Énfasis4 27" xfId="460"/>
    <cellStyle name="40% - Énfasis4 28" xfId="461"/>
    <cellStyle name="40% - Énfasis4 29" xfId="462"/>
    <cellStyle name="40% - Énfasis4 3" xfId="463"/>
    <cellStyle name="40% - Énfasis4 30" xfId="464"/>
    <cellStyle name="40% - Énfasis4 31" xfId="465"/>
    <cellStyle name="40% - Énfasis4 32" xfId="466"/>
    <cellStyle name="40% - Énfasis4 33" xfId="467"/>
    <cellStyle name="40% - Énfasis4 34" xfId="468"/>
    <cellStyle name="40% - Énfasis4 35" xfId="469"/>
    <cellStyle name="40% - Énfasis4 36" xfId="470"/>
    <cellStyle name="40% - Énfasis4 37" xfId="471"/>
    <cellStyle name="40% - Énfasis4 38" xfId="472"/>
    <cellStyle name="40% - Énfasis4 39" xfId="473"/>
    <cellStyle name="40% - Énfasis4 4" xfId="474"/>
    <cellStyle name="40% - Énfasis4 40" xfId="475"/>
    <cellStyle name="40% - Énfasis4 41" xfId="476"/>
    <cellStyle name="40% - Énfasis4 42" xfId="477"/>
    <cellStyle name="40% - Énfasis4 43" xfId="478"/>
    <cellStyle name="40% - Énfasis4 5" xfId="479"/>
    <cellStyle name="40% - Énfasis4 6" xfId="480"/>
    <cellStyle name="40% - Énfasis4 7" xfId="481"/>
    <cellStyle name="40% - Énfasis4 8" xfId="482"/>
    <cellStyle name="40% - Énfasis4 9" xfId="483"/>
    <cellStyle name="40% - Énfasis5" xfId="16"/>
    <cellStyle name="40% - Énfasis5 1" xfId="484"/>
    <cellStyle name="40% - Énfasis5 10" xfId="485"/>
    <cellStyle name="40% - Énfasis5 11" xfId="486"/>
    <cellStyle name="40% - Énfasis5 12" xfId="487"/>
    <cellStyle name="40% - Énfasis5 13" xfId="488"/>
    <cellStyle name="40% - Énfasis5 14" xfId="489"/>
    <cellStyle name="40% - Énfasis5 15" xfId="490"/>
    <cellStyle name="40% - Énfasis5 16" xfId="491"/>
    <cellStyle name="40% - Énfasis5 17" xfId="492"/>
    <cellStyle name="40% - Énfasis5 18" xfId="493"/>
    <cellStyle name="40% - Énfasis5 19" xfId="494"/>
    <cellStyle name="40% - Énfasis5 2" xfId="495"/>
    <cellStyle name="40% - Énfasis5 20" xfId="496"/>
    <cellStyle name="40% - Énfasis5 21" xfId="497"/>
    <cellStyle name="40% - Énfasis5 22" xfId="498"/>
    <cellStyle name="40% - Énfasis5 23" xfId="499"/>
    <cellStyle name="40% - Énfasis5 24" xfId="500"/>
    <cellStyle name="40% - Énfasis5 25" xfId="501"/>
    <cellStyle name="40% - Énfasis5 26" xfId="502"/>
    <cellStyle name="40% - Énfasis5 27" xfId="503"/>
    <cellStyle name="40% - Énfasis5 28" xfId="504"/>
    <cellStyle name="40% - Énfasis5 29" xfId="505"/>
    <cellStyle name="40% - Énfasis5 3" xfId="506"/>
    <cellStyle name="40% - Énfasis5 30" xfId="507"/>
    <cellStyle name="40% - Énfasis5 31" xfId="508"/>
    <cellStyle name="40% - Énfasis5 32" xfId="509"/>
    <cellStyle name="40% - Énfasis5 33" xfId="510"/>
    <cellStyle name="40% - Énfasis5 34" xfId="511"/>
    <cellStyle name="40% - Énfasis5 35" xfId="512"/>
    <cellStyle name="40% - Énfasis5 36" xfId="513"/>
    <cellStyle name="40% - Énfasis5 37" xfId="514"/>
    <cellStyle name="40% - Énfasis5 38" xfId="515"/>
    <cellStyle name="40% - Énfasis5 39" xfId="516"/>
    <cellStyle name="40% - Énfasis5 4" xfId="517"/>
    <cellStyle name="40% - Énfasis5 40" xfId="518"/>
    <cellStyle name="40% - Énfasis5 41" xfId="519"/>
    <cellStyle name="40% - Énfasis5 42" xfId="520"/>
    <cellStyle name="40% - Énfasis5 43" xfId="521"/>
    <cellStyle name="40% - Énfasis5 5" xfId="522"/>
    <cellStyle name="40% - Énfasis5 6" xfId="523"/>
    <cellStyle name="40% - Énfasis5 7" xfId="524"/>
    <cellStyle name="40% - Énfasis5 8" xfId="525"/>
    <cellStyle name="40% - Énfasis5 9" xfId="526"/>
    <cellStyle name="40% - Énfasis6" xfId="17"/>
    <cellStyle name="40% - Énfasis6 1" xfId="527"/>
    <cellStyle name="40% - Énfasis6 10" xfId="528"/>
    <cellStyle name="40% - Énfasis6 11" xfId="529"/>
    <cellStyle name="40% - Énfasis6 12" xfId="530"/>
    <cellStyle name="40% - Énfasis6 13" xfId="531"/>
    <cellStyle name="40% - Énfasis6 14" xfId="532"/>
    <cellStyle name="40% - Énfasis6 15" xfId="533"/>
    <cellStyle name="40% - Énfasis6 16" xfId="534"/>
    <cellStyle name="40% - Énfasis6 17" xfId="535"/>
    <cellStyle name="40% - Énfasis6 18" xfId="536"/>
    <cellStyle name="40% - Énfasis6 19" xfId="537"/>
    <cellStyle name="40% - Énfasis6 2" xfId="538"/>
    <cellStyle name="40% - Énfasis6 20" xfId="539"/>
    <cellStyle name="40% - Énfasis6 21" xfId="540"/>
    <cellStyle name="40% - Énfasis6 22" xfId="541"/>
    <cellStyle name="40% - Énfasis6 23" xfId="542"/>
    <cellStyle name="40% - Énfasis6 24" xfId="543"/>
    <cellStyle name="40% - Énfasis6 25" xfId="544"/>
    <cellStyle name="40% - Énfasis6 26" xfId="545"/>
    <cellStyle name="40% - Énfasis6 27" xfId="546"/>
    <cellStyle name="40% - Énfasis6 28" xfId="547"/>
    <cellStyle name="40% - Énfasis6 29" xfId="548"/>
    <cellStyle name="40% - Énfasis6 3" xfId="549"/>
    <cellStyle name="40% - Énfasis6 30" xfId="550"/>
    <cellStyle name="40% - Énfasis6 31" xfId="551"/>
    <cellStyle name="40% - Énfasis6 32" xfId="552"/>
    <cellStyle name="40% - Énfasis6 33" xfId="553"/>
    <cellStyle name="40% - Énfasis6 34" xfId="554"/>
    <cellStyle name="40% - Énfasis6 35" xfId="555"/>
    <cellStyle name="40% - Énfasis6 36" xfId="556"/>
    <cellStyle name="40% - Énfasis6 37" xfId="557"/>
    <cellStyle name="40% - Énfasis6 38" xfId="558"/>
    <cellStyle name="40% - Énfasis6 39" xfId="559"/>
    <cellStyle name="40% - Énfasis6 4" xfId="560"/>
    <cellStyle name="40% - Énfasis6 40" xfId="561"/>
    <cellStyle name="40% - Énfasis6 41" xfId="562"/>
    <cellStyle name="40% - Énfasis6 42" xfId="563"/>
    <cellStyle name="40% - Énfasis6 43" xfId="564"/>
    <cellStyle name="40% - Énfasis6 5" xfId="565"/>
    <cellStyle name="40% - Énfasis6 6" xfId="566"/>
    <cellStyle name="40% - Énfasis6 7" xfId="567"/>
    <cellStyle name="40% - Énfasis6 8" xfId="568"/>
    <cellStyle name="40% - Énfasis6 9" xfId="569"/>
    <cellStyle name="60% - Accent1 2" xfId="570"/>
    <cellStyle name="60% - Accent2 2" xfId="571"/>
    <cellStyle name="60% - Accent3 2" xfId="572"/>
    <cellStyle name="60% - Accent3 2 2" xfId="1812"/>
    <cellStyle name="60% - Accent4 2" xfId="573"/>
    <cellStyle name="60% - Accent4 2 2" xfId="1813"/>
    <cellStyle name="60% - Accent5 2" xfId="574"/>
    <cellStyle name="60% - Accent6 2" xfId="575"/>
    <cellStyle name="60% - Accent6 2 2" xfId="1814"/>
    <cellStyle name="60% - Énfasis1" xfId="18"/>
    <cellStyle name="60% - Énfasis1 1" xfId="576"/>
    <cellStyle name="60% - Énfasis1 10" xfId="577"/>
    <cellStyle name="60% - Énfasis1 11" xfId="578"/>
    <cellStyle name="60% - Énfasis1 12" xfId="579"/>
    <cellStyle name="60% - Énfasis1 13" xfId="580"/>
    <cellStyle name="60% - Énfasis1 14" xfId="581"/>
    <cellStyle name="60% - Énfasis1 15" xfId="582"/>
    <cellStyle name="60% - Énfasis1 16" xfId="583"/>
    <cellStyle name="60% - Énfasis1 17" xfId="584"/>
    <cellStyle name="60% - Énfasis1 18" xfId="585"/>
    <cellStyle name="60% - Énfasis1 19" xfId="586"/>
    <cellStyle name="60% - Énfasis1 2" xfId="587"/>
    <cellStyle name="60% - Énfasis1 20" xfId="588"/>
    <cellStyle name="60% - Énfasis1 21" xfId="589"/>
    <cellStyle name="60% - Énfasis1 22" xfId="590"/>
    <cellStyle name="60% - Énfasis1 23" xfId="591"/>
    <cellStyle name="60% - Énfasis1 24" xfId="592"/>
    <cellStyle name="60% - Énfasis1 25" xfId="593"/>
    <cellStyle name="60% - Énfasis1 26" xfId="594"/>
    <cellStyle name="60% - Énfasis1 27" xfId="595"/>
    <cellStyle name="60% - Énfasis1 28" xfId="596"/>
    <cellStyle name="60% - Énfasis1 29" xfId="597"/>
    <cellStyle name="60% - Énfasis1 3" xfId="598"/>
    <cellStyle name="60% - Énfasis1 30" xfId="599"/>
    <cellStyle name="60% - Énfasis1 31" xfId="600"/>
    <cellStyle name="60% - Énfasis1 32" xfId="601"/>
    <cellStyle name="60% - Énfasis1 33" xfId="602"/>
    <cellStyle name="60% - Énfasis1 34" xfId="603"/>
    <cellStyle name="60% - Énfasis1 35" xfId="604"/>
    <cellStyle name="60% - Énfasis1 36" xfId="605"/>
    <cellStyle name="60% - Énfasis1 37" xfId="606"/>
    <cellStyle name="60% - Énfasis1 38" xfId="607"/>
    <cellStyle name="60% - Énfasis1 39" xfId="608"/>
    <cellStyle name="60% - Énfasis1 4" xfId="609"/>
    <cellStyle name="60% - Énfasis1 40" xfId="610"/>
    <cellStyle name="60% - Énfasis1 41" xfId="611"/>
    <cellStyle name="60% - Énfasis1 42" xfId="612"/>
    <cellStyle name="60% - Énfasis1 43" xfId="613"/>
    <cellStyle name="60% - Énfasis1 5" xfId="614"/>
    <cellStyle name="60% - Énfasis1 6" xfId="615"/>
    <cellStyle name="60% - Énfasis1 7" xfId="616"/>
    <cellStyle name="60% - Énfasis1 8" xfId="617"/>
    <cellStyle name="60% - Énfasis1 9" xfId="618"/>
    <cellStyle name="60% - Énfasis2" xfId="19"/>
    <cellStyle name="60% - Énfasis2 1" xfId="619"/>
    <cellStyle name="60% - Énfasis2 10" xfId="620"/>
    <cellStyle name="60% - Énfasis2 11" xfId="621"/>
    <cellStyle name="60% - Énfasis2 12" xfId="622"/>
    <cellStyle name="60% - Énfasis2 13" xfId="623"/>
    <cellStyle name="60% - Énfasis2 14" xfId="624"/>
    <cellStyle name="60% - Énfasis2 15" xfId="625"/>
    <cellStyle name="60% - Énfasis2 16" xfId="626"/>
    <cellStyle name="60% - Énfasis2 17" xfId="627"/>
    <cellStyle name="60% - Énfasis2 18" xfId="628"/>
    <cellStyle name="60% - Énfasis2 19" xfId="629"/>
    <cellStyle name="60% - Énfasis2 2" xfId="630"/>
    <cellStyle name="60% - Énfasis2 20" xfId="631"/>
    <cellStyle name="60% - Énfasis2 21" xfId="632"/>
    <cellStyle name="60% - Énfasis2 22" xfId="633"/>
    <cellStyle name="60% - Énfasis2 23" xfId="634"/>
    <cellStyle name="60% - Énfasis2 24" xfId="635"/>
    <cellStyle name="60% - Énfasis2 25" xfId="636"/>
    <cellStyle name="60% - Énfasis2 26" xfId="637"/>
    <cellStyle name="60% - Énfasis2 27" xfId="638"/>
    <cellStyle name="60% - Énfasis2 28" xfId="639"/>
    <cellStyle name="60% - Énfasis2 29" xfId="640"/>
    <cellStyle name="60% - Énfasis2 3" xfId="641"/>
    <cellStyle name="60% - Énfasis2 30" xfId="642"/>
    <cellStyle name="60% - Énfasis2 31" xfId="643"/>
    <cellStyle name="60% - Énfasis2 32" xfId="644"/>
    <cellStyle name="60% - Énfasis2 33" xfId="645"/>
    <cellStyle name="60% - Énfasis2 34" xfId="646"/>
    <cellStyle name="60% - Énfasis2 35" xfId="647"/>
    <cellStyle name="60% - Énfasis2 36" xfId="648"/>
    <cellStyle name="60% - Énfasis2 37" xfId="649"/>
    <cellStyle name="60% - Énfasis2 38" xfId="650"/>
    <cellStyle name="60% - Énfasis2 39" xfId="651"/>
    <cellStyle name="60% - Énfasis2 4" xfId="652"/>
    <cellStyle name="60% - Énfasis2 40" xfId="653"/>
    <cellStyle name="60% - Énfasis2 41" xfId="654"/>
    <cellStyle name="60% - Énfasis2 42" xfId="655"/>
    <cellStyle name="60% - Énfasis2 43" xfId="656"/>
    <cellStyle name="60% - Énfasis2 5" xfId="657"/>
    <cellStyle name="60% - Énfasis2 6" xfId="658"/>
    <cellStyle name="60% - Énfasis2 7" xfId="659"/>
    <cellStyle name="60% - Énfasis2 8" xfId="660"/>
    <cellStyle name="60% - Énfasis2 9" xfId="661"/>
    <cellStyle name="60% - Énfasis3" xfId="20"/>
    <cellStyle name="60% - Énfasis3 1" xfId="662"/>
    <cellStyle name="60% - Énfasis3 10" xfId="663"/>
    <cellStyle name="60% - Énfasis3 11" xfId="664"/>
    <cellStyle name="60% - Énfasis3 12" xfId="665"/>
    <cellStyle name="60% - Énfasis3 13" xfId="666"/>
    <cellStyle name="60% - Énfasis3 14" xfId="667"/>
    <cellStyle name="60% - Énfasis3 15" xfId="668"/>
    <cellStyle name="60% - Énfasis3 16" xfId="669"/>
    <cellStyle name="60% - Énfasis3 17" xfId="670"/>
    <cellStyle name="60% - Énfasis3 18" xfId="671"/>
    <cellStyle name="60% - Énfasis3 19" xfId="672"/>
    <cellStyle name="60% - Énfasis3 2" xfId="673"/>
    <cellStyle name="60% - Énfasis3 20" xfId="674"/>
    <cellStyle name="60% - Énfasis3 21" xfId="675"/>
    <cellStyle name="60% - Énfasis3 22" xfId="676"/>
    <cellStyle name="60% - Énfasis3 23" xfId="677"/>
    <cellStyle name="60% - Énfasis3 24" xfId="678"/>
    <cellStyle name="60% - Énfasis3 25" xfId="679"/>
    <cellStyle name="60% - Énfasis3 26" xfId="680"/>
    <cellStyle name="60% - Énfasis3 27" xfId="681"/>
    <cellStyle name="60% - Énfasis3 28" xfId="682"/>
    <cellStyle name="60% - Énfasis3 29" xfId="683"/>
    <cellStyle name="60% - Énfasis3 3" xfId="684"/>
    <cellStyle name="60% - Énfasis3 30" xfId="685"/>
    <cellStyle name="60% - Énfasis3 31" xfId="686"/>
    <cellStyle name="60% - Énfasis3 32" xfId="687"/>
    <cellStyle name="60% - Énfasis3 33" xfId="688"/>
    <cellStyle name="60% - Énfasis3 34" xfId="689"/>
    <cellStyle name="60% - Énfasis3 35" xfId="690"/>
    <cellStyle name="60% - Énfasis3 36" xfId="691"/>
    <cellStyle name="60% - Énfasis3 37" xfId="692"/>
    <cellStyle name="60% - Énfasis3 38" xfId="693"/>
    <cellStyle name="60% - Énfasis3 39" xfId="694"/>
    <cellStyle name="60% - Énfasis3 4" xfId="695"/>
    <cellStyle name="60% - Énfasis3 40" xfId="696"/>
    <cellStyle name="60% - Énfasis3 41" xfId="697"/>
    <cellStyle name="60% - Énfasis3 42" xfId="698"/>
    <cellStyle name="60% - Énfasis3 43" xfId="699"/>
    <cellStyle name="60% - Énfasis3 5" xfId="700"/>
    <cellStyle name="60% - Énfasis3 6" xfId="701"/>
    <cellStyle name="60% - Énfasis3 7" xfId="702"/>
    <cellStyle name="60% - Énfasis3 8" xfId="703"/>
    <cellStyle name="60% - Énfasis3 9" xfId="704"/>
    <cellStyle name="60% - Énfasis4" xfId="21"/>
    <cellStyle name="60% - Énfasis4 1" xfId="705"/>
    <cellStyle name="60% - Énfasis4 10" xfId="706"/>
    <cellStyle name="60% - Énfasis4 11" xfId="707"/>
    <cellStyle name="60% - Énfasis4 12" xfId="708"/>
    <cellStyle name="60% - Énfasis4 13" xfId="709"/>
    <cellStyle name="60% - Énfasis4 14" xfId="710"/>
    <cellStyle name="60% - Énfasis4 15" xfId="711"/>
    <cellStyle name="60% - Énfasis4 16" xfId="712"/>
    <cellStyle name="60% - Énfasis4 17" xfId="713"/>
    <cellStyle name="60% - Énfasis4 18" xfId="714"/>
    <cellStyle name="60% - Énfasis4 19" xfId="715"/>
    <cellStyle name="60% - Énfasis4 2" xfId="716"/>
    <cellStyle name="60% - Énfasis4 20" xfId="717"/>
    <cellStyle name="60% - Énfasis4 21" xfId="718"/>
    <cellStyle name="60% - Énfasis4 22" xfId="719"/>
    <cellStyle name="60% - Énfasis4 23" xfId="720"/>
    <cellStyle name="60% - Énfasis4 24" xfId="721"/>
    <cellStyle name="60% - Énfasis4 25" xfId="722"/>
    <cellStyle name="60% - Énfasis4 26" xfId="723"/>
    <cellStyle name="60% - Énfasis4 27" xfId="724"/>
    <cellStyle name="60% - Énfasis4 28" xfId="725"/>
    <cellStyle name="60% - Énfasis4 29" xfId="726"/>
    <cellStyle name="60% - Énfasis4 3" xfId="727"/>
    <cellStyle name="60% - Énfasis4 30" xfId="728"/>
    <cellStyle name="60% - Énfasis4 31" xfId="729"/>
    <cellStyle name="60% - Énfasis4 32" xfId="730"/>
    <cellStyle name="60% - Énfasis4 33" xfId="731"/>
    <cellStyle name="60% - Énfasis4 34" xfId="732"/>
    <cellStyle name="60% - Énfasis4 35" xfId="733"/>
    <cellStyle name="60% - Énfasis4 36" xfId="734"/>
    <cellStyle name="60% - Énfasis4 37" xfId="735"/>
    <cellStyle name="60% - Énfasis4 38" xfId="736"/>
    <cellStyle name="60% - Énfasis4 39" xfId="737"/>
    <cellStyle name="60% - Énfasis4 4" xfId="738"/>
    <cellStyle name="60% - Énfasis4 40" xfId="739"/>
    <cellStyle name="60% - Énfasis4 41" xfId="740"/>
    <cellStyle name="60% - Énfasis4 42" xfId="741"/>
    <cellStyle name="60% - Énfasis4 43" xfId="742"/>
    <cellStyle name="60% - Énfasis4 5" xfId="743"/>
    <cellStyle name="60% - Énfasis4 6" xfId="744"/>
    <cellStyle name="60% - Énfasis4 7" xfId="745"/>
    <cellStyle name="60% - Énfasis4 8" xfId="746"/>
    <cellStyle name="60% - Énfasis4 9" xfId="747"/>
    <cellStyle name="60% - Énfasis5" xfId="22"/>
    <cellStyle name="60% - Énfasis5 1" xfId="748"/>
    <cellStyle name="60% - Énfasis5 10" xfId="749"/>
    <cellStyle name="60% - Énfasis5 11" xfId="750"/>
    <cellStyle name="60% - Énfasis5 12" xfId="751"/>
    <cellStyle name="60% - Énfasis5 13" xfId="752"/>
    <cellStyle name="60% - Énfasis5 14" xfId="753"/>
    <cellStyle name="60% - Énfasis5 15" xfId="754"/>
    <cellStyle name="60% - Énfasis5 16" xfId="755"/>
    <cellStyle name="60% - Énfasis5 17" xfId="756"/>
    <cellStyle name="60% - Énfasis5 18" xfId="757"/>
    <cellStyle name="60% - Énfasis5 19" xfId="758"/>
    <cellStyle name="60% - Énfasis5 2" xfId="759"/>
    <cellStyle name="60% - Énfasis5 20" xfId="760"/>
    <cellStyle name="60% - Énfasis5 21" xfId="761"/>
    <cellStyle name="60% - Énfasis5 22" xfId="762"/>
    <cellStyle name="60% - Énfasis5 23" xfId="763"/>
    <cellStyle name="60% - Énfasis5 24" xfId="764"/>
    <cellStyle name="60% - Énfasis5 25" xfId="765"/>
    <cellStyle name="60% - Énfasis5 26" xfId="766"/>
    <cellStyle name="60% - Énfasis5 27" xfId="767"/>
    <cellStyle name="60% - Énfasis5 28" xfId="768"/>
    <cellStyle name="60% - Énfasis5 29" xfId="769"/>
    <cellStyle name="60% - Énfasis5 3" xfId="770"/>
    <cellStyle name="60% - Énfasis5 30" xfId="771"/>
    <cellStyle name="60% - Énfasis5 31" xfId="772"/>
    <cellStyle name="60% - Énfasis5 32" xfId="773"/>
    <cellStyle name="60% - Énfasis5 33" xfId="774"/>
    <cellStyle name="60% - Énfasis5 34" xfId="775"/>
    <cellStyle name="60% - Énfasis5 35" xfId="776"/>
    <cellStyle name="60% - Énfasis5 36" xfId="777"/>
    <cellStyle name="60% - Énfasis5 37" xfId="778"/>
    <cellStyle name="60% - Énfasis5 38" xfId="779"/>
    <cellStyle name="60% - Énfasis5 39" xfId="780"/>
    <cellStyle name="60% - Énfasis5 4" xfId="781"/>
    <cellStyle name="60% - Énfasis5 40" xfId="782"/>
    <cellStyle name="60% - Énfasis5 41" xfId="783"/>
    <cellStyle name="60% - Énfasis5 42" xfId="784"/>
    <cellStyle name="60% - Énfasis5 43" xfId="785"/>
    <cellStyle name="60% - Énfasis5 5" xfId="786"/>
    <cellStyle name="60% - Énfasis5 6" xfId="787"/>
    <cellStyle name="60% - Énfasis5 7" xfId="788"/>
    <cellStyle name="60% - Énfasis5 8" xfId="789"/>
    <cellStyle name="60% - Énfasis5 9" xfId="790"/>
    <cellStyle name="60% - Énfasis6" xfId="23"/>
    <cellStyle name="60% - Énfasis6 1" xfId="791"/>
    <cellStyle name="60% - Énfasis6 10" xfId="792"/>
    <cellStyle name="60% - Énfasis6 11" xfId="793"/>
    <cellStyle name="60% - Énfasis6 12" xfId="794"/>
    <cellStyle name="60% - Énfasis6 13" xfId="795"/>
    <cellStyle name="60% - Énfasis6 14" xfId="796"/>
    <cellStyle name="60% - Énfasis6 15" xfId="797"/>
    <cellStyle name="60% - Énfasis6 16" xfId="798"/>
    <cellStyle name="60% - Énfasis6 17" xfId="799"/>
    <cellStyle name="60% - Énfasis6 18" xfId="800"/>
    <cellStyle name="60% - Énfasis6 19" xfId="801"/>
    <cellStyle name="60% - Énfasis6 2" xfId="802"/>
    <cellStyle name="60% - Énfasis6 20" xfId="803"/>
    <cellStyle name="60% - Énfasis6 21" xfId="804"/>
    <cellStyle name="60% - Énfasis6 22" xfId="805"/>
    <cellStyle name="60% - Énfasis6 23" xfId="806"/>
    <cellStyle name="60% - Énfasis6 24" xfId="807"/>
    <cellStyle name="60% - Énfasis6 25" xfId="808"/>
    <cellStyle name="60% - Énfasis6 26" xfId="809"/>
    <cellStyle name="60% - Énfasis6 27" xfId="810"/>
    <cellStyle name="60% - Énfasis6 28" xfId="811"/>
    <cellStyle name="60% - Énfasis6 29" xfId="812"/>
    <cellStyle name="60% - Énfasis6 3" xfId="813"/>
    <cellStyle name="60% - Énfasis6 30" xfId="814"/>
    <cellStyle name="60% - Énfasis6 31" xfId="815"/>
    <cellStyle name="60% - Énfasis6 32" xfId="816"/>
    <cellStyle name="60% - Énfasis6 33" xfId="817"/>
    <cellStyle name="60% - Énfasis6 34" xfId="818"/>
    <cellStyle name="60% - Énfasis6 35" xfId="819"/>
    <cellStyle name="60% - Énfasis6 36" xfId="820"/>
    <cellStyle name="60% - Énfasis6 37" xfId="821"/>
    <cellStyle name="60% - Énfasis6 38" xfId="822"/>
    <cellStyle name="60% - Énfasis6 39" xfId="823"/>
    <cellStyle name="60% - Énfasis6 4" xfId="824"/>
    <cellStyle name="60% - Énfasis6 40" xfId="825"/>
    <cellStyle name="60% - Énfasis6 41" xfId="826"/>
    <cellStyle name="60% - Énfasis6 42" xfId="827"/>
    <cellStyle name="60% - Énfasis6 43" xfId="828"/>
    <cellStyle name="60% - Énfasis6 5" xfId="829"/>
    <cellStyle name="60% - Énfasis6 6" xfId="830"/>
    <cellStyle name="60% - Énfasis6 7" xfId="831"/>
    <cellStyle name="60% - Énfasis6 8" xfId="832"/>
    <cellStyle name="60% - Énfasis6 9" xfId="833"/>
    <cellStyle name="Accent1 2" xfId="834"/>
    <cellStyle name="Accent2 2" xfId="835"/>
    <cellStyle name="Accent3 2" xfId="836"/>
    <cellStyle name="Accent4 2" xfId="837"/>
    <cellStyle name="Accent5 2" xfId="838"/>
    <cellStyle name="Accent6 2" xfId="839"/>
    <cellStyle name="Bé 2" xfId="840"/>
    <cellStyle name="Buena 1" xfId="841"/>
    <cellStyle name="Buena 10" xfId="842"/>
    <cellStyle name="Buena 11" xfId="843"/>
    <cellStyle name="Buena 12" xfId="844"/>
    <cellStyle name="Buena 13" xfId="845"/>
    <cellStyle name="Buena 14" xfId="846"/>
    <cellStyle name="Buena 15" xfId="847"/>
    <cellStyle name="Buena 16" xfId="848"/>
    <cellStyle name="Buena 17" xfId="849"/>
    <cellStyle name="Buena 18" xfId="850"/>
    <cellStyle name="Buena 19" xfId="851"/>
    <cellStyle name="Buena 2" xfId="852"/>
    <cellStyle name="Buena 20" xfId="853"/>
    <cellStyle name="Buena 21" xfId="854"/>
    <cellStyle name="Buena 22" xfId="855"/>
    <cellStyle name="Buena 23" xfId="856"/>
    <cellStyle name="Buena 24" xfId="857"/>
    <cellStyle name="Buena 25" xfId="858"/>
    <cellStyle name="Buena 26" xfId="859"/>
    <cellStyle name="Buena 27" xfId="860"/>
    <cellStyle name="Buena 28" xfId="861"/>
    <cellStyle name="Buena 29" xfId="862"/>
    <cellStyle name="Buena 3" xfId="863"/>
    <cellStyle name="Buena 30" xfId="864"/>
    <cellStyle name="Buena 31" xfId="865"/>
    <cellStyle name="Buena 32" xfId="866"/>
    <cellStyle name="Buena 33" xfId="867"/>
    <cellStyle name="Buena 34" xfId="868"/>
    <cellStyle name="Buena 35" xfId="869"/>
    <cellStyle name="Buena 36" xfId="870"/>
    <cellStyle name="Buena 37" xfId="871"/>
    <cellStyle name="Buena 38" xfId="872"/>
    <cellStyle name="Buena 39" xfId="873"/>
    <cellStyle name="Buena 4" xfId="874"/>
    <cellStyle name="Buena 40" xfId="875"/>
    <cellStyle name="Buena 41" xfId="876"/>
    <cellStyle name="Buena 42" xfId="877"/>
    <cellStyle name="Buena 43" xfId="878"/>
    <cellStyle name="Buena 5" xfId="879"/>
    <cellStyle name="Buena 6" xfId="880"/>
    <cellStyle name="Buena 7" xfId="881"/>
    <cellStyle name="Buena 8" xfId="882"/>
    <cellStyle name="Buena 9" xfId="883"/>
    <cellStyle name="Càlcul 2" xfId="884"/>
    <cellStyle name="Cálculo 1" xfId="885"/>
    <cellStyle name="Cálculo 10" xfId="886"/>
    <cellStyle name="Cálculo 11" xfId="887"/>
    <cellStyle name="Cálculo 12" xfId="888"/>
    <cellStyle name="Cálculo 13" xfId="889"/>
    <cellStyle name="Cálculo 14" xfId="890"/>
    <cellStyle name="Cálculo 15" xfId="891"/>
    <cellStyle name="Cálculo 16" xfId="892"/>
    <cellStyle name="Cálculo 17" xfId="893"/>
    <cellStyle name="Cálculo 18" xfId="894"/>
    <cellStyle name="Cálculo 19" xfId="895"/>
    <cellStyle name="Cálculo 2" xfId="896"/>
    <cellStyle name="Cálculo 20" xfId="897"/>
    <cellStyle name="Cálculo 21" xfId="898"/>
    <cellStyle name="Cálculo 22" xfId="899"/>
    <cellStyle name="Cálculo 23" xfId="900"/>
    <cellStyle name="Cálculo 24" xfId="901"/>
    <cellStyle name="Cálculo 25" xfId="902"/>
    <cellStyle name="Cálculo 26" xfId="903"/>
    <cellStyle name="Cálculo 27" xfId="904"/>
    <cellStyle name="Cálculo 28" xfId="905"/>
    <cellStyle name="Cálculo 29" xfId="906"/>
    <cellStyle name="Cálculo 3" xfId="907"/>
    <cellStyle name="Cálculo 30" xfId="908"/>
    <cellStyle name="Cálculo 31" xfId="909"/>
    <cellStyle name="Cálculo 32" xfId="910"/>
    <cellStyle name="Cálculo 33" xfId="911"/>
    <cellStyle name="Cálculo 34" xfId="912"/>
    <cellStyle name="Cálculo 35" xfId="913"/>
    <cellStyle name="Cálculo 36" xfId="914"/>
    <cellStyle name="Cálculo 37" xfId="915"/>
    <cellStyle name="Cálculo 38" xfId="916"/>
    <cellStyle name="Cálculo 39" xfId="917"/>
    <cellStyle name="Cálculo 4" xfId="918"/>
    <cellStyle name="Cálculo 40" xfId="919"/>
    <cellStyle name="Cálculo 41" xfId="920"/>
    <cellStyle name="Cálculo 42" xfId="921"/>
    <cellStyle name="Cálculo 43" xfId="922"/>
    <cellStyle name="Cálculo 5" xfId="923"/>
    <cellStyle name="Cálculo 6" xfId="924"/>
    <cellStyle name="Cálculo 7" xfId="925"/>
    <cellStyle name="Cálculo 8" xfId="926"/>
    <cellStyle name="Cálculo 9" xfId="927"/>
    <cellStyle name="Cel·la de comprovació 2" xfId="928"/>
    <cellStyle name="Cel·la enllaçada 2" xfId="929"/>
    <cellStyle name="Celda de comprobación 1" xfId="930"/>
    <cellStyle name="Celda de comprobación 10" xfId="931"/>
    <cellStyle name="Celda de comprobación 11" xfId="932"/>
    <cellStyle name="Celda de comprobación 12" xfId="933"/>
    <cellStyle name="Celda de comprobación 13" xfId="934"/>
    <cellStyle name="Celda de comprobación 14" xfId="935"/>
    <cellStyle name="Celda de comprobación 15" xfId="936"/>
    <cellStyle name="Celda de comprobación 16" xfId="937"/>
    <cellStyle name="Celda de comprobación 17" xfId="938"/>
    <cellStyle name="Celda de comprobación 18" xfId="939"/>
    <cellStyle name="Celda de comprobación 19" xfId="940"/>
    <cellStyle name="Celda de comprobación 2" xfId="941"/>
    <cellStyle name="Celda de comprobación 20" xfId="942"/>
    <cellStyle name="Celda de comprobación 21" xfId="943"/>
    <cellStyle name="Celda de comprobación 22" xfId="944"/>
    <cellStyle name="Celda de comprobación 23" xfId="945"/>
    <cellStyle name="Celda de comprobación 24" xfId="946"/>
    <cellStyle name="Celda de comprobación 25" xfId="947"/>
    <cellStyle name="Celda de comprobación 26" xfId="948"/>
    <cellStyle name="Celda de comprobación 27" xfId="949"/>
    <cellStyle name="Celda de comprobación 28" xfId="950"/>
    <cellStyle name="Celda de comprobación 29" xfId="951"/>
    <cellStyle name="Celda de comprobación 3" xfId="952"/>
    <cellStyle name="Celda de comprobación 30" xfId="953"/>
    <cellStyle name="Celda de comprobación 31" xfId="954"/>
    <cellStyle name="Celda de comprobación 32" xfId="955"/>
    <cellStyle name="Celda de comprobación 33" xfId="956"/>
    <cellStyle name="Celda de comprobación 34" xfId="957"/>
    <cellStyle name="Celda de comprobación 35" xfId="958"/>
    <cellStyle name="Celda de comprobación 36" xfId="959"/>
    <cellStyle name="Celda de comprobación 37" xfId="960"/>
    <cellStyle name="Celda de comprobación 38" xfId="961"/>
    <cellStyle name="Celda de comprobación 39" xfId="962"/>
    <cellStyle name="Celda de comprobación 4" xfId="963"/>
    <cellStyle name="Celda de comprobación 40" xfId="964"/>
    <cellStyle name="Celda de comprobación 41" xfId="965"/>
    <cellStyle name="Celda de comprobación 42" xfId="966"/>
    <cellStyle name="Celda de comprobación 43" xfId="967"/>
    <cellStyle name="Celda de comprobación 5" xfId="968"/>
    <cellStyle name="Celda de comprobación 6" xfId="969"/>
    <cellStyle name="Celda de comprobación 7" xfId="970"/>
    <cellStyle name="Celda de comprobación 8" xfId="971"/>
    <cellStyle name="Celda de comprobación 9" xfId="972"/>
    <cellStyle name="Celda vinculada 1" xfId="973"/>
    <cellStyle name="Celda vinculada 10" xfId="974"/>
    <cellStyle name="Celda vinculada 11" xfId="975"/>
    <cellStyle name="Celda vinculada 12" xfId="976"/>
    <cellStyle name="Celda vinculada 13" xfId="977"/>
    <cellStyle name="Celda vinculada 14" xfId="978"/>
    <cellStyle name="Celda vinculada 15" xfId="979"/>
    <cellStyle name="Celda vinculada 16" xfId="980"/>
    <cellStyle name="Celda vinculada 17" xfId="981"/>
    <cellStyle name="Celda vinculada 18" xfId="982"/>
    <cellStyle name="Celda vinculada 19" xfId="983"/>
    <cellStyle name="Celda vinculada 2" xfId="984"/>
    <cellStyle name="Celda vinculada 20" xfId="985"/>
    <cellStyle name="Celda vinculada 21" xfId="986"/>
    <cellStyle name="Celda vinculada 22" xfId="987"/>
    <cellStyle name="Celda vinculada 23" xfId="988"/>
    <cellStyle name="Celda vinculada 24" xfId="989"/>
    <cellStyle name="Celda vinculada 25" xfId="990"/>
    <cellStyle name="Celda vinculada 26" xfId="991"/>
    <cellStyle name="Celda vinculada 27" xfId="992"/>
    <cellStyle name="Celda vinculada 28" xfId="993"/>
    <cellStyle name="Celda vinculada 29" xfId="994"/>
    <cellStyle name="Celda vinculada 3" xfId="995"/>
    <cellStyle name="Celda vinculada 30" xfId="996"/>
    <cellStyle name="Celda vinculada 31" xfId="997"/>
    <cellStyle name="Celda vinculada 32" xfId="998"/>
    <cellStyle name="Celda vinculada 33" xfId="999"/>
    <cellStyle name="Celda vinculada 34" xfId="1000"/>
    <cellStyle name="Celda vinculada 35" xfId="1001"/>
    <cellStyle name="Celda vinculada 36" xfId="1002"/>
    <cellStyle name="Celda vinculada 37" xfId="1003"/>
    <cellStyle name="Celda vinculada 38" xfId="1004"/>
    <cellStyle name="Celda vinculada 39" xfId="1005"/>
    <cellStyle name="Celda vinculada 4" xfId="1006"/>
    <cellStyle name="Celda vinculada 40" xfId="1007"/>
    <cellStyle name="Celda vinculada 41" xfId="1008"/>
    <cellStyle name="Celda vinculada 42" xfId="1009"/>
    <cellStyle name="Celda vinculada 43" xfId="1010"/>
    <cellStyle name="Celda vinculada 5" xfId="1011"/>
    <cellStyle name="Celda vinculada 6" xfId="1012"/>
    <cellStyle name="Celda vinculada 7" xfId="1013"/>
    <cellStyle name="Celda vinculada 8" xfId="1014"/>
    <cellStyle name="Celda vinculada 9" xfId="1015"/>
    <cellStyle name="Comma" xfId="4"/>
    <cellStyle name="Comma [0]" xfId="5"/>
    <cellStyle name="Comma 2" xfId="1409"/>
    <cellStyle name="Comma 3" xfId="1834"/>
    <cellStyle name="Currency" xfId="2"/>
    <cellStyle name="Currency [0]" xfId="3"/>
    <cellStyle name="Encabezado 4 1" xfId="1016"/>
    <cellStyle name="Encabezado 4 10" xfId="1017"/>
    <cellStyle name="Encabezado 4 11" xfId="1018"/>
    <cellStyle name="Encabezado 4 12" xfId="1019"/>
    <cellStyle name="Encabezado 4 13" xfId="1020"/>
    <cellStyle name="Encabezado 4 14" xfId="1021"/>
    <cellStyle name="Encabezado 4 15" xfId="1022"/>
    <cellStyle name="Encabezado 4 16" xfId="1023"/>
    <cellStyle name="Encabezado 4 17" xfId="1024"/>
    <cellStyle name="Encabezado 4 18" xfId="1025"/>
    <cellStyle name="Encabezado 4 19" xfId="1026"/>
    <cellStyle name="Encabezado 4 2" xfId="1027"/>
    <cellStyle name="Encabezado 4 20" xfId="1028"/>
    <cellStyle name="Encabezado 4 21" xfId="1029"/>
    <cellStyle name="Encabezado 4 22" xfId="1030"/>
    <cellStyle name="Encabezado 4 23" xfId="1031"/>
    <cellStyle name="Encabezado 4 24" xfId="1032"/>
    <cellStyle name="Encabezado 4 25" xfId="1033"/>
    <cellStyle name="Encabezado 4 26" xfId="1034"/>
    <cellStyle name="Encabezado 4 27" xfId="1035"/>
    <cellStyle name="Encabezado 4 28" xfId="1036"/>
    <cellStyle name="Encabezado 4 29" xfId="1037"/>
    <cellStyle name="Encabezado 4 3" xfId="1038"/>
    <cellStyle name="Encabezado 4 30" xfId="1039"/>
    <cellStyle name="Encabezado 4 31" xfId="1040"/>
    <cellStyle name="Encabezado 4 32" xfId="1041"/>
    <cellStyle name="Encabezado 4 33" xfId="1042"/>
    <cellStyle name="Encabezado 4 34" xfId="1043"/>
    <cellStyle name="Encabezado 4 35" xfId="1044"/>
    <cellStyle name="Encabezado 4 36" xfId="1045"/>
    <cellStyle name="Encabezado 4 37" xfId="1046"/>
    <cellStyle name="Encabezado 4 38" xfId="1047"/>
    <cellStyle name="Encabezado 4 39" xfId="1048"/>
    <cellStyle name="Encabezado 4 4" xfId="1049"/>
    <cellStyle name="Encabezado 4 40" xfId="1050"/>
    <cellStyle name="Encabezado 4 41" xfId="1051"/>
    <cellStyle name="Encabezado 4 42" xfId="1052"/>
    <cellStyle name="Encabezado 4 43" xfId="1053"/>
    <cellStyle name="Encabezado 4 5" xfId="1054"/>
    <cellStyle name="Encabezado 4 6" xfId="1055"/>
    <cellStyle name="Encabezado 4 7" xfId="1056"/>
    <cellStyle name="Encabezado 4 8" xfId="1057"/>
    <cellStyle name="Encabezado 4 9" xfId="1058"/>
    <cellStyle name="Énfasis1" xfId="24"/>
    <cellStyle name="Énfasis1 1" xfId="1059"/>
    <cellStyle name="Énfasis1 10" xfId="1060"/>
    <cellStyle name="Énfasis1 11" xfId="1061"/>
    <cellStyle name="Énfasis1 12" xfId="1062"/>
    <cellStyle name="Énfasis1 13" xfId="1063"/>
    <cellStyle name="Énfasis1 14" xfId="1064"/>
    <cellStyle name="Énfasis1 15" xfId="1065"/>
    <cellStyle name="Énfasis1 16" xfId="1066"/>
    <cellStyle name="Énfasis1 17" xfId="1067"/>
    <cellStyle name="Énfasis1 18" xfId="1068"/>
    <cellStyle name="Énfasis1 19" xfId="1069"/>
    <cellStyle name="Énfasis1 2" xfId="1070"/>
    <cellStyle name="Énfasis1 20" xfId="1071"/>
    <cellStyle name="Énfasis1 21" xfId="1072"/>
    <cellStyle name="Énfasis1 22" xfId="1073"/>
    <cellStyle name="Énfasis1 23" xfId="1074"/>
    <cellStyle name="Énfasis1 24" xfId="1075"/>
    <cellStyle name="Énfasis1 25" xfId="1076"/>
    <cellStyle name="Énfasis1 26" xfId="1077"/>
    <cellStyle name="Énfasis1 27" xfId="1078"/>
    <cellStyle name="Énfasis1 28" xfId="1079"/>
    <cellStyle name="Énfasis1 29" xfId="1080"/>
    <cellStyle name="Énfasis1 3" xfId="1081"/>
    <cellStyle name="Énfasis1 30" xfId="1082"/>
    <cellStyle name="Énfasis1 31" xfId="1083"/>
    <cellStyle name="Énfasis1 32" xfId="1084"/>
    <cellStyle name="Énfasis1 33" xfId="1085"/>
    <cellStyle name="Énfasis1 34" xfId="1086"/>
    <cellStyle name="Énfasis1 35" xfId="1087"/>
    <cellStyle name="Énfasis1 36" xfId="1088"/>
    <cellStyle name="Énfasis1 37" xfId="1089"/>
    <cellStyle name="Énfasis1 38" xfId="1090"/>
    <cellStyle name="Énfasis1 39" xfId="1091"/>
    <cellStyle name="Énfasis1 4" xfId="1092"/>
    <cellStyle name="Énfasis1 40" xfId="1093"/>
    <cellStyle name="Énfasis1 41" xfId="1094"/>
    <cellStyle name="Énfasis1 42" xfId="1095"/>
    <cellStyle name="Énfasis1 43" xfId="1096"/>
    <cellStyle name="Énfasis1 5" xfId="1097"/>
    <cellStyle name="Énfasis1 6" xfId="1098"/>
    <cellStyle name="Énfasis1 7" xfId="1099"/>
    <cellStyle name="Énfasis1 8" xfId="1100"/>
    <cellStyle name="Énfasis1 9" xfId="1101"/>
    <cellStyle name="Énfasis2" xfId="25"/>
    <cellStyle name="Énfasis2 1" xfId="1102"/>
    <cellStyle name="Énfasis2 10" xfId="1103"/>
    <cellStyle name="Énfasis2 11" xfId="1104"/>
    <cellStyle name="Énfasis2 12" xfId="1105"/>
    <cellStyle name="Énfasis2 13" xfId="1106"/>
    <cellStyle name="Énfasis2 14" xfId="1107"/>
    <cellStyle name="Énfasis2 15" xfId="1108"/>
    <cellStyle name="Énfasis2 16" xfId="1109"/>
    <cellStyle name="Énfasis2 17" xfId="1110"/>
    <cellStyle name="Énfasis2 18" xfId="1111"/>
    <cellStyle name="Énfasis2 19" xfId="1112"/>
    <cellStyle name="Énfasis2 2" xfId="1113"/>
    <cellStyle name="Énfasis2 20" xfId="1114"/>
    <cellStyle name="Énfasis2 21" xfId="1115"/>
    <cellStyle name="Énfasis2 22" xfId="1116"/>
    <cellStyle name="Énfasis2 23" xfId="1117"/>
    <cellStyle name="Énfasis2 24" xfId="1118"/>
    <cellStyle name="Énfasis2 25" xfId="1119"/>
    <cellStyle name="Énfasis2 26" xfId="1120"/>
    <cellStyle name="Énfasis2 27" xfId="1121"/>
    <cellStyle name="Énfasis2 28" xfId="1122"/>
    <cellStyle name="Énfasis2 29" xfId="1123"/>
    <cellStyle name="Énfasis2 3" xfId="1124"/>
    <cellStyle name="Énfasis2 30" xfId="1125"/>
    <cellStyle name="Énfasis2 31" xfId="1126"/>
    <cellStyle name="Énfasis2 32" xfId="1127"/>
    <cellStyle name="Énfasis2 33" xfId="1128"/>
    <cellStyle name="Énfasis2 34" xfId="1129"/>
    <cellStyle name="Énfasis2 35" xfId="1130"/>
    <cellStyle name="Énfasis2 36" xfId="1131"/>
    <cellStyle name="Énfasis2 37" xfId="1132"/>
    <cellStyle name="Énfasis2 38" xfId="1133"/>
    <cellStyle name="Énfasis2 39" xfId="1134"/>
    <cellStyle name="Énfasis2 4" xfId="1135"/>
    <cellStyle name="Énfasis2 40" xfId="1136"/>
    <cellStyle name="Énfasis2 41" xfId="1137"/>
    <cellStyle name="Énfasis2 42" xfId="1138"/>
    <cellStyle name="Énfasis2 43" xfId="1139"/>
    <cellStyle name="Énfasis2 5" xfId="1140"/>
    <cellStyle name="Énfasis2 6" xfId="1141"/>
    <cellStyle name="Énfasis2 7" xfId="1142"/>
    <cellStyle name="Énfasis2 8" xfId="1143"/>
    <cellStyle name="Énfasis2 9" xfId="1144"/>
    <cellStyle name="Énfasis3" xfId="26"/>
    <cellStyle name="Énfasis3 1" xfId="1145"/>
    <cellStyle name="Énfasis3 10" xfId="1146"/>
    <cellStyle name="Énfasis3 11" xfId="1147"/>
    <cellStyle name="Énfasis3 12" xfId="1148"/>
    <cellStyle name="Énfasis3 13" xfId="1149"/>
    <cellStyle name="Énfasis3 14" xfId="1150"/>
    <cellStyle name="Énfasis3 15" xfId="1151"/>
    <cellStyle name="Énfasis3 16" xfId="1152"/>
    <cellStyle name="Énfasis3 17" xfId="1153"/>
    <cellStyle name="Énfasis3 18" xfId="1154"/>
    <cellStyle name="Énfasis3 19" xfId="1155"/>
    <cellStyle name="Énfasis3 2" xfId="1156"/>
    <cellStyle name="Énfasis3 20" xfId="1157"/>
    <cellStyle name="Énfasis3 21" xfId="1158"/>
    <cellStyle name="Énfasis3 22" xfId="1159"/>
    <cellStyle name="Énfasis3 23" xfId="1160"/>
    <cellStyle name="Énfasis3 24" xfId="1161"/>
    <cellStyle name="Énfasis3 25" xfId="1162"/>
    <cellStyle name="Énfasis3 26" xfId="1163"/>
    <cellStyle name="Énfasis3 27" xfId="1164"/>
    <cellStyle name="Énfasis3 28" xfId="1165"/>
    <cellStyle name="Énfasis3 29" xfId="1166"/>
    <cellStyle name="Énfasis3 3" xfId="1167"/>
    <cellStyle name="Énfasis3 30" xfId="1168"/>
    <cellStyle name="Énfasis3 31" xfId="1169"/>
    <cellStyle name="Énfasis3 32" xfId="1170"/>
    <cellStyle name="Énfasis3 33" xfId="1171"/>
    <cellStyle name="Énfasis3 34" xfId="1172"/>
    <cellStyle name="Énfasis3 35" xfId="1173"/>
    <cellStyle name="Énfasis3 36" xfId="1174"/>
    <cellStyle name="Énfasis3 37" xfId="1175"/>
    <cellStyle name="Énfasis3 38" xfId="1176"/>
    <cellStyle name="Énfasis3 39" xfId="1177"/>
    <cellStyle name="Énfasis3 4" xfId="1178"/>
    <cellStyle name="Énfasis3 40" xfId="1179"/>
    <cellStyle name="Énfasis3 41" xfId="1180"/>
    <cellStyle name="Énfasis3 42" xfId="1181"/>
    <cellStyle name="Énfasis3 43" xfId="1182"/>
    <cellStyle name="Énfasis3 5" xfId="1183"/>
    <cellStyle name="Énfasis3 6" xfId="1184"/>
    <cellStyle name="Énfasis3 7" xfId="1185"/>
    <cellStyle name="Énfasis3 8" xfId="1186"/>
    <cellStyle name="Énfasis3 9" xfId="1187"/>
    <cellStyle name="Énfasis4" xfId="27"/>
    <cellStyle name="Énfasis4 1" xfId="1188"/>
    <cellStyle name="Énfasis4 10" xfId="1189"/>
    <cellStyle name="Énfasis4 11" xfId="1190"/>
    <cellStyle name="Énfasis4 12" xfId="1191"/>
    <cellStyle name="Énfasis4 13" xfId="1192"/>
    <cellStyle name="Énfasis4 14" xfId="1193"/>
    <cellStyle name="Énfasis4 15" xfId="1194"/>
    <cellStyle name="Énfasis4 16" xfId="1195"/>
    <cellStyle name="Énfasis4 17" xfId="1196"/>
    <cellStyle name="Énfasis4 18" xfId="1197"/>
    <cellStyle name="Énfasis4 19" xfId="1198"/>
    <cellStyle name="Énfasis4 2" xfId="1199"/>
    <cellStyle name="Énfasis4 20" xfId="1200"/>
    <cellStyle name="Énfasis4 21" xfId="1201"/>
    <cellStyle name="Énfasis4 22" xfId="1202"/>
    <cellStyle name="Énfasis4 23" xfId="1203"/>
    <cellStyle name="Énfasis4 24" xfId="1204"/>
    <cellStyle name="Énfasis4 25" xfId="1205"/>
    <cellStyle name="Énfasis4 26" xfId="1206"/>
    <cellStyle name="Énfasis4 27" xfId="1207"/>
    <cellStyle name="Énfasis4 28" xfId="1208"/>
    <cellStyle name="Énfasis4 29" xfId="1209"/>
    <cellStyle name="Énfasis4 3" xfId="1210"/>
    <cellStyle name="Énfasis4 30" xfId="1211"/>
    <cellStyle name="Énfasis4 31" xfId="1212"/>
    <cellStyle name="Énfasis4 32" xfId="1213"/>
    <cellStyle name="Énfasis4 33" xfId="1214"/>
    <cellStyle name="Énfasis4 34" xfId="1215"/>
    <cellStyle name="Énfasis4 35" xfId="1216"/>
    <cellStyle name="Énfasis4 36" xfId="1217"/>
    <cellStyle name="Énfasis4 37" xfId="1218"/>
    <cellStyle name="Énfasis4 38" xfId="1219"/>
    <cellStyle name="Énfasis4 39" xfId="1220"/>
    <cellStyle name="Énfasis4 4" xfId="1221"/>
    <cellStyle name="Énfasis4 40" xfId="1222"/>
    <cellStyle name="Énfasis4 41" xfId="1223"/>
    <cellStyle name="Énfasis4 42" xfId="1224"/>
    <cellStyle name="Énfasis4 43" xfId="1225"/>
    <cellStyle name="Énfasis4 5" xfId="1226"/>
    <cellStyle name="Énfasis4 6" xfId="1227"/>
    <cellStyle name="Énfasis4 7" xfId="1228"/>
    <cellStyle name="Énfasis4 8" xfId="1229"/>
    <cellStyle name="Énfasis4 9" xfId="1230"/>
    <cellStyle name="Énfasis5" xfId="28"/>
    <cellStyle name="Énfasis5 1" xfId="1231"/>
    <cellStyle name="Énfasis5 10" xfId="1232"/>
    <cellStyle name="Énfasis5 11" xfId="1233"/>
    <cellStyle name="Énfasis5 12" xfId="1234"/>
    <cellStyle name="Énfasis5 13" xfId="1235"/>
    <cellStyle name="Énfasis5 14" xfId="1236"/>
    <cellStyle name="Énfasis5 15" xfId="1237"/>
    <cellStyle name="Énfasis5 16" xfId="1238"/>
    <cellStyle name="Énfasis5 17" xfId="1239"/>
    <cellStyle name="Énfasis5 18" xfId="1240"/>
    <cellStyle name="Énfasis5 19" xfId="1241"/>
    <cellStyle name="Énfasis5 2" xfId="1242"/>
    <cellStyle name="Énfasis5 20" xfId="1243"/>
    <cellStyle name="Énfasis5 21" xfId="1244"/>
    <cellStyle name="Énfasis5 22" xfId="1245"/>
    <cellStyle name="Énfasis5 23" xfId="1246"/>
    <cellStyle name="Énfasis5 24" xfId="1247"/>
    <cellStyle name="Énfasis5 25" xfId="1248"/>
    <cellStyle name="Énfasis5 26" xfId="1249"/>
    <cellStyle name="Énfasis5 27" xfId="1250"/>
    <cellStyle name="Énfasis5 28" xfId="1251"/>
    <cellStyle name="Énfasis5 29" xfId="1252"/>
    <cellStyle name="Énfasis5 3" xfId="1253"/>
    <cellStyle name="Énfasis5 30" xfId="1254"/>
    <cellStyle name="Énfasis5 31" xfId="1255"/>
    <cellStyle name="Énfasis5 32" xfId="1256"/>
    <cellStyle name="Énfasis5 33" xfId="1257"/>
    <cellStyle name="Énfasis5 34" xfId="1258"/>
    <cellStyle name="Énfasis5 35" xfId="1259"/>
    <cellStyle name="Énfasis5 36" xfId="1260"/>
    <cellStyle name="Énfasis5 37" xfId="1261"/>
    <cellStyle name="Énfasis5 38" xfId="1262"/>
    <cellStyle name="Énfasis5 39" xfId="1263"/>
    <cellStyle name="Énfasis5 4" xfId="1264"/>
    <cellStyle name="Énfasis5 40" xfId="1265"/>
    <cellStyle name="Énfasis5 41" xfId="1266"/>
    <cellStyle name="Énfasis5 42" xfId="1267"/>
    <cellStyle name="Énfasis5 43" xfId="1268"/>
    <cellStyle name="Énfasis5 5" xfId="1269"/>
    <cellStyle name="Énfasis5 6" xfId="1270"/>
    <cellStyle name="Énfasis5 7" xfId="1271"/>
    <cellStyle name="Énfasis5 8" xfId="1272"/>
    <cellStyle name="Énfasis5 9" xfId="1273"/>
    <cellStyle name="Énfasis6" xfId="29"/>
    <cellStyle name="Énfasis6 1" xfId="1274"/>
    <cellStyle name="Énfasis6 10" xfId="1275"/>
    <cellStyle name="Énfasis6 11" xfId="1276"/>
    <cellStyle name="Énfasis6 12" xfId="1277"/>
    <cellStyle name="Énfasis6 13" xfId="1278"/>
    <cellStyle name="Énfasis6 14" xfId="1279"/>
    <cellStyle name="Énfasis6 15" xfId="1280"/>
    <cellStyle name="Énfasis6 16" xfId="1281"/>
    <cellStyle name="Énfasis6 17" xfId="1282"/>
    <cellStyle name="Énfasis6 18" xfId="1283"/>
    <cellStyle name="Énfasis6 19" xfId="1284"/>
    <cellStyle name="Énfasis6 2" xfId="1285"/>
    <cellStyle name="Énfasis6 20" xfId="1286"/>
    <cellStyle name="Énfasis6 21" xfId="1287"/>
    <cellStyle name="Énfasis6 22" xfId="1288"/>
    <cellStyle name="Énfasis6 23" xfId="1289"/>
    <cellStyle name="Énfasis6 24" xfId="1290"/>
    <cellStyle name="Énfasis6 25" xfId="1291"/>
    <cellStyle name="Énfasis6 26" xfId="1292"/>
    <cellStyle name="Énfasis6 27" xfId="1293"/>
    <cellStyle name="Énfasis6 28" xfId="1294"/>
    <cellStyle name="Énfasis6 29" xfId="1295"/>
    <cellStyle name="Énfasis6 3" xfId="1296"/>
    <cellStyle name="Énfasis6 30" xfId="1297"/>
    <cellStyle name="Énfasis6 31" xfId="1298"/>
    <cellStyle name="Énfasis6 32" xfId="1299"/>
    <cellStyle name="Énfasis6 33" xfId="1300"/>
    <cellStyle name="Énfasis6 34" xfId="1301"/>
    <cellStyle name="Énfasis6 35" xfId="1302"/>
    <cellStyle name="Énfasis6 36" xfId="1303"/>
    <cellStyle name="Énfasis6 37" xfId="1304"/>
    <cellStyle name="Énfasis6 38" xfId="1305"/>
    <cellStyle name="Énfasis6 39" xfId="1306"/>
    <cellStyle name="Énfasis6 4" xfId="1307"/>
    <cellStyle name="Énfasis6 40" xfId="1308"/>
    <cellStyle name="Énfasis6 41" xfId="1309"/>
    <cellStyle name="Énfasis6 42" xfId="1310"/>
    <cellStyle name="Énfasis6 43" xfId="1311"/>
    <cellStyle name="Énfasis6 5" xfId="1312"/>
    <cellStyle name="Énfasis6 6" xfId="1313"/>
    <cellStyle name="Énfasis6 7" xfId="1314"/>
    <cellStyle name="Énfasis6 8" xfId="1315"/>
    <cellStyle name="Énfasis6 9" xfId="1316"/>
    <cellStyle name="Entrada 1" xfId="1317"/>
    <cellStyle name="Entrada 10" xfId="1318"/>
    <cellStyle name="Entrada 11" xfId="1319"/>
    <cellStyle name="Entrada 12" xfId="1320"/>
    <cellStyle name="Entrada 13" xfId="1321"/>
    <cellStyle name="Entrada 14" xfId="1322"/>
    <cellStyle name="Entrada 15" xfId="1323"/>
    <cellStyle name="Entrada 16" xfId="1324"/>
    <cellStyle name="Entrada 17" xfId="1325"/>
    <cellStyle name="Entrada 18" xfId="1326"/>
    <cellStyle name="Entrada 19" xfId="1327"/>
    <cellStyle name="Entrada 2" xfId="1328"/>
    <cellStyle name="Entrada 2 2" xfId="1329"/>
    <cellStyle name="Entrada 20" xfId="1330"/>
    <cellStyle name="Entrada 21" xfId="1331"/>
    <cellStyle name="Entrada 22" xfId="1332"/>
    <cellStyle name="Entrada 23" xfId="1333"/>
    <cellStyle name="Entrada 24" xfId="1334"/>
    <cellStyle name="Entrada 25" xfId="1335"/>
    <cellStyle name="Entrada 26" xfId="1336"/>
    <cellStyle name="Entrada 27" xfId="1337"/>
    <cellStyle name="Entrada 28" xfId="1338"/>
    <cellStyle name="Entrada 29" xfId="1339"/>
    <cellStyle name="Entrada 3" xfId="1340"/>
    <cellStyle name="Entrada 3 2" xfId="1815"/>
    <cellStyle name="Entrada 30" xfId="1341"/>
    <cellStyle name="Entrada 31" xfId="1342"/>
    <cellStyle name="Entrada 32" xfId="1343"/>
    <cellStyle name="Entrada 33" xfId="1344"/>
    <cellStyle name="Entrada 34" xfId="1345"/>
    <cellStyle name="Entrada 35" xfId="1346"/>
    <cellStyle name="Entrada 36" xfId="1347"/>
    <cellStyle name="Entrada 37" xfId="1348"/>
    <cellStyle name="Entrada 38" xfId="1349"/>
    <cellStyle name="Entrada 39" xfId="1350"/>
    <cellStyle name="Entrada 4" xfId="1351"/>
    <cellStyle name="Entrada 40" xfId="1352"/>
    <cellStyle name="Entrada 41" xfId="1353"/>
    <cellStyle name="Entrada 42" xfId="1354"/>
    <cellStyle name="Entrada 43" xfId="1355"/>
    <cellStyle name="Entrada 5" xfId="1356"/>
    <cellStyle name="Entrada 6" xfId="1357"/>
    <cellStyle name="Entrada 7" xfId="1358"/>
    <cellStyle name="Entrada 8" xfId="1359"/>
    <cellStyle name="Entrada 9" xfId="1360"/>
    <cellStyle name="Euro" xfId="1361"/>
    <cellStyle name="Euro 2" xfId="1362"/>
    <cellStyle name="Euro 3" xfId="1363"/>
    <cellStyle name="Euro 4" xfId="1833"/>
    <cellStyle name="Incorrecte 2" xfId="1364"/>
    <cellStyle name="Incorrecto 1" xfId="1365"/>
    <cellStyle name="Incorrecto 10" xfId="1366"/>
    <cellStyle name="Incorrecto 11" xfId="1367"/>
    <cellStyle name="Incorrecto 12" xfId="1368"/>
    <cellStyle name="Incorrecto 13" xfId="1369"/>
    <cellStyle name="Incorrecto 14" xfId="1370"/>
    <cellStyle name="Incorrecto 15" xfId="1371"/>
    <cellStyle name="Incorrecto 16" xfId="1372"/>
    <cellStyle name="Incorrecto 17" xfId="1373"/>
    <cellStyle name="Incorrecto 18" xfId="1374"/>
    <cellStyle name="Incorrecto 19" xfId="1375"/>
    <cellStyle name="Incorrecto 2" xfId="1376"/>
    <cellStyle name="Incorrecto 20" xfId="1377"/>
    <cellStyle name="Incorrecto 21" xfId="1378"/>
    <cellStyle name="Incorrecto 22" xfId="1379"/>
    <cellStyle name="Incorrecto 23" xfId="1380"/>
    <cellStyle name="Incorrecto 24" xfId="1381"/>
    <cellStyle name="Incorrecto 25" xfId="1382"/>
    <cellStyle name="Incorrecto 26" xfId="1383"/>
    <cellStyle name="Incorrecto 27" xfId="1384"/>
    <cellStyle name="Incorrecto 28" xfId="1385"/>
    <cellStyle name="Incorrecto 29" xfId="1386"/>
    <cellStyle name="Incorrecto 3" xfId="1387"/>
    <cellStyle name="Incorrecto 30" xfId="1388"/>
    <cellStyle name="Incorrecto 31" xfId="1389"/>
    <cellStyle name="Incorrecto 32" xfId="1390"/>
    <cellStyle name="Incorrecto 33" xfId="1391"/>
    <cellStyle name="Incorrecto 34" xfId="1392"/>
    <cellStyle name="Incorrecto 35" xfId="1393"/>
    <cellStyle name="Incorrecto 36" xfId="1394"/>
    <cellStyle name="Incorrecto 37" xfId="1395"/>
    <cellStyle name="Incorrecto 38" xfId="1396"/>
    <cellStyle name="Incorrecto 39" xfId="1397"/>
    <cellStyle name="Incorrecto 4" xfId="1398"/>
    <cellStyle name="Incorrecto 40" xfId="1399"/>
    <cellStyle name="Incorrecto 41" xfId="1400"/>
    <cellStyle name="Incorrecto 42" xfId="1401"/>
    <cellStyle name="Incorrecto 43" xfId="1402"/>
    <cellStyle name="Incorrecto 5" xfId="1403"/>
    <cellStyle name="Incorrecto 6" xfId="1404"/>
    <cellStyle name="Incorrecto 7" xfId="1405"/>
    <cellStyle name="Incorrecto 8" xfId="1406"/>
    <cellStyle name="Incorrecto 9" xfId="1407"/>
    <cellStyle name="Milers 2" xfId="1408"/>
    <cellStyle name="Millares [0]_Modelo" xfId="30"/>
    <cellStyle name="Millares 2" xfId="1835"/>
    <cellStyle name="Neutral" xfId="31"/>
    <cellStyle name="Neutral 1" xfId="1411"/>
    <cellStyle name="Neutral 10" xfId="1412"/>
    <cellStyle name="Neutral 11" xfId="1413"/>
    <cellStyle name="Neutral 12" xfId="1414"/>
    <cellStyle name="Neutral 13" xfId="1415"/>
    <cellStyle name="Neutral 14" xfId="1416"/>
    <cellStyle name="Neutral 15" xfId="1417"/>
    <cellStyle name="Neutral 16" xfId="1418"/>
    <cellStyle name="Neutral 17" xfId="1419"/>
    <cellStyle name="Neutral 18" xfId="1420"/>
    <cellStyle name="Neutral 19" xfId="1421"/>
    <cellStyle name="Neutral 2" xfId="1422"/>
    <cellStyle name="Neutral 2 2" xfId="1423"/>
    <cellStyle name="Neutral 20" xfId="1424"/>
    <cellStyle name="Neutral 21" xfId="1425"/>
    <cellStyle name="Neutral 22" xfId="1426"/>
    <cellStyle name="Neutral 23" xfId="1427"/>
    <cellStyle name="Neutral 24" xfId="1428"/>
    <cellStyle name="Neutral 25" xfId="1429"/>
    <cellStyle name="Neutral 26" xfId="1430"/>
    <cellStyle name="Neutral 27" xfId="1431"/>
    <cellStyle name="Neutral 28" xfId="1432"/>
    <cellStyle name="Neutral 29" xfId="1433"/>
    <cellStyle name="Neutral 3" xfId="1434"/>
    <cellStyle name="Neutral 3 2" xfId="1816"/>
    <cellStyle name="Neutral 30" xfId="1435"/>
    <cellStyle name="Neutral 31" xfId="1436"/>
    <cellStyle name="Neutral 32" xfId="1437"/>
    <cellStyle name="Neutral 33" xfId="1438"/>
    <cellStyle name="Neutral 34" xfId="1439"/>
    <cellStyle name="Neutral 35" xfId="1440"/>
    <cellStyle name="Neutral 36" xfId="1441"/>
    <cellStyle name="Neutral 37" xfId="1442"/>
    <cellStyle name="Neutral 38" xfId="1443"/>
    <cellStyle name="Neutral 39" xfId="1444"/>
    <cellStyle name="Neutral 4" xfId="1445"/>
    <cellStyle name="Neutral 40" xfId="1446"/>
    <cellStyle name="Neutral 41" xfId="1447"/>
    <cellStyle name="Neutral 42" xfId="1448"/>
    <cellStyle name="Neutral 43" xfId="1449"/>
    <cellStyle name="Neutral 44" xfId="1410"/>
    <cellStyle name="Neutral 5" xfId="1450"/>
    <cellStyle name="Neutral 6" xfId="1451"/>
    <cellStyle name="Neutral 7" xfId="1452"/>
    <cellStyle name="Neutral 8" xfId="1453"/>
    <cellStyle name="Neutral 9" xfId="1454"/>
    <cellStyle name="Normal" xfId="0" builtinId="0"/>
    <cellStyle name="Normal 10" xfId="1455"/>
    <cellStyle name="Normal 11" xfId="1456"/>
    <cellStyle name="Normal 12" xfId="1457"/>
    <cellStyle name="Normal 13" xfId="1458"/>
    <cellStyle name="Normal 14" xfId="1459"/>
    <cellStyle name="Normal 15" xfId="1460"/>
    <cellStyle name="Normal 16" xfId="1461"/>
    <cellStyle name="Normal 17" xfId="1462"/>
    <cellStyle name="Normal 18" xfId="1463"/>
    <cellStyle name="Normal 19" xfId="1464"/>
    <cellStyle name="Normal 2" xfId="32"/>
    <cellStyle name="Normal 2 2" xfId="40"/>
    <cellStyle name="Normal 2 3" xfId="1465"/>
    <cellStyle name="Normal 2 4" xfId="1844"/>
    <cellStyle name="Normal 20" xfId="1466"/>
    <cellStyle name="Normal 21" xfId="1467"/>
    <cellStyle name="Normal 22" xfId="1468"/>
    <cellStyle name="Normal 23" xfId="1469"/>
    <cellStyle name="Normal 24" xfId="1470"/>
    <cellStyle name="Normal 25" xfId="1471"/>
    <cellStyle name="Normal 26" xfId="1472"/>
    <cellStyle name="Normal 27" xfId="1473"/>
    <cellStyle name="Normal 28" xfId="1474"/>
    <cellStyle name="Normal 29" xfId="1475"/>
    <cellStyle name="Normal 3" xfId="33"/>
    <cellStyle name="Normal 3 2" xfId="1477"/>
    <cellStyle name="Normal 3 2 2" xfId="1836"/>
    <cellStyle name="Normal 3 3" xfId="1476"/>
    <cellStyle name="Normal 3 4" xfId="1817"/>
    <cellStyle name="Normal 3 5" xfId="1839"/>
    <cellStyle name="Normal 30" xfId="1478"/>
    <cellStyle name="Normal 31" xfId="41"/>
    <cellStyle name="Normal 31 2" xfId="1843"/>
    <cellStyle name="Normal 32" xfId="1820"/>
    <cellStyle name="Normal 33" xfId="1837"/>
    <cellStyle name="Normal 33 2" xfId="1841"/>
    <cellStyle name="Normal 34" xfId="1838"/>
    <cellStyle name="Normal 35" xfId="1842"/>
    <cellStyle name="Normal 4" xfId="39"/>
    <cellStyle name="Normal 4 2" xfId="1479"/>
    <cellStyle name="Normal 42" xfId="1480"/>
    <cellStyle name="Normal 43" xfId="1481"/>
    <cellStyle name="Normal 5" xfId="1482"/>
    <cellStyle name="Normal 6" xfId="1483"/>
    <cellStyle name="Normal 7" xfId="1484"/>
    <cellStyle name="Normal 8" xfId="1485"/>
    <cellStyle name="Normal 9" xfId="1486"/>
    <cellStyle name="Normal_Modelo" xfId="34"/>
    <cellStyle name="Nota 2" xfId="1487"/>
    <cellStyle name="Nota 2 2" xfId="1818"/>
    <cellStyle name="Notas 1" xfId="1488"/>
    <cellStyle name="Notas 10" xfId="1489"/>
    <cellStyle name="Notas 11" xfId="1490"/>
    <cellStyle name="Notas 12" xfId="1491"/>
    <cellStyle name="Notas 13" xfId="1492"/>
    <cellStyle name="Notas 14" xfId="1493"/>
    <cellStyle name="Notas 15" xfId="1494"/>
    <cellStyle name="Notas 16" xfId="1495"/>
    <cellStyle name="Notas 17" xfId="1496"/>
    <cellStyle name="Notas 18" xfId="1497"/>
    <cellStyle name="Notas 19" xfId="1498"/>
    <cellStyle name="Notas 2" xfId="1499"/>
    <cellStyle name="Notas 20" xfId="1500"/>
    <cellStyle name="Notas 21" xfId="1501"/>
    <cellStyle name="Notas 22" xfId="1502"/>
    <cellStyle name="Notas 23" xfId="1503"/>
    <cellStyle name="Notas 24" xfId="1504"/>
    <cellStyle name="Notas 25" xfId="1505"/>
    <cellStyle name="Notas 26" xfId="1506"/>
    <cellStyle name="Notas 27" xfId="1507"/>
    <cellStyle name="Notas 28" xfId="1508"/>
    <cellStyle name="Notas 29" xfId="1509"/>
    <cellStyle name="Notas 3" xfId="1510"/>
    <cellStyle name="Notas 30" xfId="1511"/>
    <cellStyle name="Notas 31" xfId="1512"/>
    <cellStyle name="Notas 32" xfId="1513"/>
    <cellStyle name="Notas 33" xfId="1514"/>
    <cellStyle name="Notas 34" xfId="1515"/>
    <cellStyle name="Notas 35" xfId="1516"/>
    <cellStyle name="Notas 36" xfId="1517"/>
    <cellStyle name="Notas 37" xfId="1518"/>
    <cellStyle name="Notas 38" xfId="1519"/>
    <cellStyle name="Notas 39" xfId="1520"/>
    <cellStyle name="Notas 4" xfId="1521"/>
    <cellStyle name="Notas 40" xfId="1522"/>
    <cellStyle name="Notas 41" xfId="1523"/>
    <cellStyle name="Notas 42" xfId="1524"/>
    <cellStyle name="Notas 43" xfId="1525"/>
    <cellStyle name="Notas 5" xfId="1526"/>
    <cellStyle name="Notas 6" xfId="1527"/>
    <cellStyle name="Notas 7" xfId="1528"/>
    <cellStyle name="Notas 8" xfId="1529"/>
    <cellStyle name="Notas 9" xfId="1530"/>
    <cellStyle name="Note 2" xfId="35"/>
    <cellStyle name="Percent" xfId="1"/>
    <cellStyle name="Percent 2" xfId="1840"/>
    <cellStyle name="Percentual 2" xfId="1531"/>
    <cellStyle name="Porcentaje" xfId="36"/>
    <cellStyle name="Porcentual 2" xfId="38"/>
    <cellStyle name="Porcentual 2 2" xfId="1532"/>
    <cellStyle name="Porcentual 3" xfId="1533"/>
    <cellStyle name="Resultat 2" xfId="1534"/>
    <cellStyle name="Salida 1" xfId="1535"/>
    <cellStyle name="Salida 10" xfId="1536"/>
    <cellStyle name="Salida 11" xfId="1537"/>
    <cellStyle name="Salida 12" xfId="1538"/>
    <cellStyle name="Salida 13" xfId="1539"/>
    <cellStyle name="Salida 14" xfId="1540"/>
    <cellStyle name="Salida 15" xfId="1541"/>
    <cellStyle name="Salida 16" xfId="1542"/>
    <cellStyle name="Salida 17" xfId="1543"/>
    <cellStyle name="Salida 18" xfId="1544"/>
    <cellStyle name="Salida 19" xfId="1545"/>
    <cellStyle name="Salida 2" xfId="1546"/>
    <cellStyle name="Salida 20" xfId="1547"/>
    <cellStyle name="Salida 21" xfId="1548"/>
    <cellStyle name="Salida 22" xfId="1549"/>
    <cellStyle name="Salida 23" xfId="1550"/>
    <cellStyle name="Salida 24" xfId="1551"/>
    <cellStyle name="Salida 25" xfId="1552"/>
    <cellStyle name="Salida 26" xfId="1553"/>
    <cellStyle name="Salida 27" xfId="1554"/>
    <cellStyle name="Salida 28" xfId="1555"/>
    <cellStyle name="Salida 29" xfId="1556"/>
    <cellStyle name="Salida 3" xfId="1557"/>
    <cellStyle name="Salida 30" xfId="1558"/>
    <cellStyle name="Salida 31" xfId="1559"/>
    <cellStyle name="Salida 32" xfId="1560"/>
    <cellStyle name="Salida 33" xfId="1561"/>
    <cellStyle name="Salida 34" xfId="1562"/>
    <cellStyle name="Salida 35" xfId="1563"/>
    <cellStyle name="Salida 36" xfId="1564"/>
    <cellStyle name="Salida 37" xfId="1565"/>
    <cellStyle name="Salida 38" xfId="1566"/>
    <cellStyle name="Salida 39" xfId="1567"/>
    <cellStyle name="Salida 4" xfId="1568"/>
    <cellStyle name="Salida 40" xfId="1569"/>
    <cellStyle name="Salida 41" xfId="1570"/>
    <cellStyle name="Salida 42" xfId="1571"/>
    <cellStyle name="Salida 5" xfId="1572"/>
    <cellStyle name="Salida 6" xfId="1573"/>
    <cellStyle name="Salida 7" xfId="1574"/>
    <cellStyle name="Salida 8" xfId="1575"/>
    <cellStyle name="Salida 9" xfId="1576"/>
    <cellStyle name="SAPBEXchaText" xfId="1577"/>
    <cellStyle name="Text d'advertiment 2" xfId="1578"/>
    <cellStyle name="Text explicatiu 2" xfId="1579"/>
    <cellStyle name="Texto de advertencia 1" xfId="1580"/>
    <cellStyle name="Texto de advertencia 10" xfId="1581"/>
    <cellStyle name="Texto de advertencia 11" xfId="1582"/>
    <cellStyle name="Texto de advertencia 12" xfId="1583"/>
    <cellStyle name="Texto de advertencia 13" xfId="1584"/>
    <cellStyle name="Texto de advertencia 14" xfId="1585"/>
    <cellStyle name="Texto de advertencia 15" xfId="1586"/>
    <cellStyle name="Texto de advertencia 16" xfId="1587"/>
    <cellStyle name="Texto de advertencia 17" xfId="1588"/>
    <cellStyle name="Texto de advertencia 18" xfId="1589"/>
    <cellStyle name="Texto de advertencia 19" xfId="1590"/>
    <cellStyle name="Texto de advertencia 2" xfId="1591"/>
    <cellStyle name="Texto de advertencia 20" xfId="1592"/>
    <cellStyle name="Texto de advertencia 21" xfId="1593"/>
    <cellStyle name="Texto de advertencia 22" xfId="1594"/>
    <cellStyle name="Texto de advertencia 23" xfId="1595"/>
    <cellStyle name="Texto de advertencia 24" xfId="1596"/>
    <cellStyle name="Texto de advertencia 25" xfId="1597"/>
    <cellStyle name="Texto de advertencia 26" xfId="1598"/>
    <cellStyle name="Texto de advertencia 27" xfId="1599"/>
    <cellStyle name="Texto de advertencia 28" xfId="1600"/>
    <cellStyle name="Texto de advertencia 29" xfId="1601"/>
    <cellStyle name="Texto de advertencia 3" xfId="1602"/>
    <cellStyle name="Texto de advertencia 30" xfId="1603"/>
    <cellStyle name="Texto de advertencia 31" xfId="1604"/>
    <cellStyle name="Texto de advertencia 32" xfId="1605"/>
    <cellStyle name="Texto de advertencia 33" xfId="1606"/>
    <cellStyle name="Texto de advertencia 34" xfId="1607"/>
    <cellStyle name="Texto de advertencia 35" xfId="1608"/>
    <cellStyle name="Texto de advertencia 36" xfId="1609"/>
    <cellStyle name="Texto de advertencia 37" xfId="1610"/>
    <cellStyle name="Texto de advertencia 38" xfId="1611"/>
    <cellStyle name="Texto de advertencia 39" xfId="1612"/>
    <cellStyle name="Texto de advertencia 4" xfId="1613"/>
    <cellStyle name="Texto de advertencia 40" xfId="1614"/>
    <cellStyle name="Texto de advertencia 41" xfId="1615"/>
    <cellStyle name="Texto de advertencia 42" xfId="1616"/>
    <cellStyle name="Texto de advertencia 5" xfId="1617"/>
    <cellStyle name="Texto de advertencia 6" xfId="1618"/>
    <cellStyle name="Texto de advertencia 7" xfId="1619"/>
    <cellStyle name="Texto de advertencia 8" xfId="1620"/>
    <cellStyle name="Texto de advertencia 9" xfId="1621"/>
    <cellStyle name="Texto explicativo 1" xfId="1622"/>
    <cellStyle name="Texto explicativo 10" xfId="1623"/>
    <cellStyle name="Texto explicativo 11" xfId="1624"/>
    <cellStyle name="Texto explicativo 12" xfId="1625"/>
    <cellStyle name="Texto explicativo 13" xfId="1626"/>
    <cellStyle name="Texto explicativo 14" xfId="1627"/>
    <cellStyle name="Texto explicativo 15" xfId="1628"/>
    <cellStyle name="Texto explicativo 16" xfId="1629"/>
    <cellStyle name="Texto explicativo 17" xfId="1630"/>
    <cellStyle name="Texto explicativo 18" xfId="1631"/>
    <cellStyle name="Texto explicativo 19" xfId="1632"/>
    <cellStyle name="Texto explicativo 2" xfId="1633"/>
    <cellStyle name="Texto explicativo 20" xfId="1634"/>
    <cellStyle name="Texto explicativo 21" xfId="1635"/>
    <cellStyle name="Texto explicativo 22" xfId="1636"/>
    <cellStyle name="Texto explicativo 23" xfId="1637"/>
    <cellStyle name="Texto explicativo 24" xfId="1638"/>
    <cellStyle name="Texto explicativo 25" xfId="1639"/>
    <cellStyle name="Texto explicativo 26" xfId="1640"/>
    <cellStyle name="Texto explicativo 27" xfId="1641"/>
    <cellStyle name="Texto explicativo 28" xfId="1642"/>
    <cellStyle name="Texto explicativo 29" xfId="1643"/>
    <cellStyle name="Texto explicativo 3" xfId="1644"/>
    <cellStyle name="Texto explicativo 30" xfId="1645"/>
    <cellStyle name="Texto explicativo 31" xfId="1646"/>
    <cellStyle name="Texto explicativo 32" xfId="1647"/>
    <cellStyle name="Texto explicativo 33" xfId="1648"/>
    <cellStyle name="Texto explicativo 34" xfId="1649"/>
    <cellStyle name="Texto explicativo 35" xfId="1650"/>
    <cellStyle name="Texto explicativo 36" xfId="1651"/>
    <cellStyle name="Texto explicativo 37" xfId="1652"/>
    <cellStyle name="Texto explicativo 38" xfId="1653"/>
    <cellStyle name="Texto explicativo 39" xfId="1654"/>
    <cellStyle name="Texto explicativo 4" xfId="1655"/>
    <cellStyle name="Texto explicativo 40" xfId="1656"/>
    <cellStyle name="Texto explicativo 41" xfId="1657"/>
    <cellStyle name="Texto explicativo 42" xfId="1658"/>
    <cellStyle name="Texto explicativo 5" xfId="1659"/>
    <cellStyle name="Texto explicativo 6" xfId="1660"/>
    <cellStyle name="Texto explicativo 7" xfId="1661"/>
    <cellStyle name="Texto explicativo 8" xfId="1662"/>
    <cellStyle name="Texto explicativo 9" xfId="1663"/>
    <cellStyle name="Títol 1 2" xfId="1664"/>
    <cellStyle name="Títol 2 2" xfId="1665"/>
    <cellStyle name="Títol 3 2" xfId="1666"/>
    <cellStyle name="Títol 4 2" xfId="1667"/>
    <cellStyle name="Títol 5" xfId="1668"/>
    <cellStyle name="Título 1 1" xfId="1669"/>
    <cellStyle name="Título 1 10" xfId="1670"/>
    <cellStyle name="Título 1 11" xfId="1671"/>
    <cellStyle name="Título 1 12" xfId="1672"/>
    <cellStyle name="Título 1 13" xfId="1673"/>
    <cellStyle name="Título 1 14" xfId="1674"/>
    <cellStyle name="Título 1 15" xfId="1675"/>
    <cellStyle name="Título 1 16" xfId="1676"/>
    <cellStyle name="Título 1 17" xfId="1677"/>
    <cellStyle name="Título 1 18" xfId="1678"/>
    <cellStyle name="Título 1 19" xfId="1679"/>
    <cellStyle name="Título 1 2" xfId="1680"/>
    <cellStyle name="Título 1 20" xfId="1681"/>
    <cellStyle name="Título 1 21" xfId="1682"/>
    <cellStyle name="Título 1 22" xfId="1683"/>
    <cellStyle name="Título 1 23" xfId="1684"/>
    <cellStyle name="Título 1 24" xfId="1685"/>
    <cellStyle name="Título 1 25" xfId="1686"/>
    <cellStyle name="Título 1 26" xfId="1687"/>
    <cellStyle name="Título 1 27" xfId="1688"/>
    <cellStyle name="Título 1 28" xfId="1689"/>
    <cellStyle name="Título 1 29" xfId="1690"/>
    <cellStyle name="Título 1 3" xfId="1691"/>
    <cellStyle name="Título 1 30" xfId="1692"/>
    <cellStyle name="Título 1 31" xfId="1693"/>
    <cellStyle name="Título 1 32" xfId="1694"/>
    <cellStyle name="Título 1 33" xfId="1695"/>
    <cellStyle name="Título 1 34" xfId="1696"/>
    <cellStyle name="Título 1 35" xfId="1697"/>
    <cellStyle name="Título 1 36" xfId="1698"/>
    <cellStyle name="Título 1 37" xfId="1699"/>
    <cellStyle name="Título 1 38" xfId="1700"/>
    <cellStyle name="Título 1 39" xfId="1701"/>
    <cellStyle name="Título 1 4" xfId="1702"/>
    <cellStyle name="Título 1 40" xfId="1703"/>
    <cellStyle name="Título 1 41" xfId="1704"/>
    <cellStyle name="Título 1 42" xfId="1705"/>
    <cellStyle name="Título 1 5" xfId="1706"/>
    <cellStyle name="Título 1 6" xfId="1707"/>
    <cellStyle name="Título 1 7" xfId="1708"/>
    <cellStyle name="Título 1 8" xfId="1709"/>
    <cellStyle name="Título 1 9" xfId="1710"/>
    <cellStyle name="Título 10" xfId="1711"/>
    <cellStyle name="Título 11" xfId="1712"/>
    <cellStyle name="Título 12" xfId="1713"/>
    <cellStyle name="Título 13" xfId="1714"/>
    <cellStyle name="Título 14" xfId="1715"/>
    <cellStyle name="Título 15" xfId="1716"/>
    <cellStyle name="Título 16" xfId="1717"/>
    <cellStyle name="Título 17" xfId="1718"/>
    <cellStyle name="Título 18" xfId="1719"/>
    <cellStyle name="Título 19" xfId="1720"/>
    <cellStyle name="Título 2 1" xfId="1721"/>
    <cellStyle name="Título 2 10" xfId="1722"/>
    <cellStyle name="Título 2 11" xfId="1723"/>
    <cellStyle name="Título 2 12" xfId="1724"/>
    <cellStyle name="Título 2 13" xfId="1725"/>
    <cellStyle name="Título 2 14" xfId="1726"/>
    <cellStyle name="Título 2 15" xfId="1727"/>
    <cellStyle name="Título 2 16" xfId="1728"/>
    <cellStyle name="Título 2 17" xfId="1729"/>
    <cellStyle name="Título 2 18" xfId="1730"/>
    <cellStyle name="Título 2 19" xfId="1731"/>
    <cellStyle name="Título 2 2" xfId="1732"/>
    <cellStyle name="Título 2 20" xfId="1733"/>
    <cellStyle name="Título 2 21" xfId="1734"/>
    <cellStyle name="Título 2 22" xfId="1735"/>
    <cellStyle name="Título 2 23" xfId="1736"/>
    <cellStyle name="Título 2 24" xfId="1737"/>
    <cellStyle name="Título 2 25" xfId="1738"/>
    <cellStyle name="Título 2 26" xfId="1739"/>
    <cellStyle name="Título 2 27" xfId="1740"/>
    <cellStyle name="Título 2 28" xfId="1741"/>
    <cellStyle name="Título 2 29" xfId="1742"/>
    <cellStyle name="Título 2 3" xfId="1743"/>
    <cellStyle name="Título 2 30" xfId="1744"/>
    <cellStyle name="Título 2 31" xfId="1745"/>
    <cellStyle name="Título 2 32" xfId="1746"/>
    <cellStyle name="Título 2 33" xfId="1747"/>
    <cellStyle name="Título 2 34" xfId="1748"/>
    <cellStyle name="Título 2 35" xfId="1749"/>
    <cellStyle name="Título 2 36" xfId="1750"/>
    <cellStyle name="Título 2 37" xfId="1751"/>
    <cellStyle name="Título 2 38" xfId="1752"/>
    <cellStyle name="Título 2 39" xfId="1753"/>
    <cellStyle name="Título 2 4" xfId="1754"/>
    <cellStyle name="Título 2 40" xfId="1755"/>
    <cellStyle name="Título 2 41" xfId="1756"/>
    <cellStyle name="Título 2 42" xfId="1757"/>
    <cellStyle name="Título 2 5" xfId="1758"/>
    <cellStyle name="Título 2 6" xfId="1759"/>
    <cellStyle name="Título 2 7" xfId="1760"/>
    <cellStyle name="Título 2 8" xfId="1761"/>
    <cellStyle name="Título 2 9" xfId="1762"/>
    <cellStyle name="Título 20" xfId="1763"/>
    <cellStyle name="Título 21" xfId="1764"/>
    <cellStyle name="Título 22" xfId="1765"/>
    <cellStyle name="Título 23" xfId="1766"/>
    <cellStyle name="Título 24" xfId="1767"/>
    <cellStyle name="Título 25" xfId="1768"/>
    <cellStyle name="Título 26" xfId="1769"/>
    <cellStyle name="Título 27" xfId="1770"/>
    <cellStyle name="Título 28" xfId="1771"/>
    <cellStyle name="Título 29" xfId="1772"/>
    <cellStyle name="Título 3 1" xfId="1773"/>
    <cellStyle name="Título 3 10" xfId="1774"/>
    <cellStyle name="Título 3 11" xfId="1775"/>
    <cellStyle name="Título 3 12" xfId="1776"/>
    <cellStyle name="Título 3 13" xfId="1777"/>
    <cellStyle name="Título 3 14" xfId="1778"/>
    <cellStyle name="Título 3 15" xfId="1779"/>
    <cellStyle name="Título 3 16" xfId="1780"/>
    <cellStyle name="Título 3 17" xfId="1781"/>
    <cellStyle name="Título 3 18" xfId="1782"/>
    <cellStyle name="Título 3 2" xfId="1783"/>
    <cellStyle name="Título 3 3" xfId="1784"/>
    <cellStyle name="Título 3 4" xfId="1785"/>
    <cellStyle name="Título 3 5" xfId="1786"/>
    <cellStyle name="Título 3 6" xfId="1787"/>
    <cellStyle name="Título 4" xfId="1788"/>
    <cellStyle name="Título 5" xfId="1789"/>
    <cellStyle name="Título 6" xfId="1790"/>
    <cellStyle name="Título 7" xfId="1791"/>
    <cellStyle name="Título 8" xfId="1792"/>
    <cellStyle name="Total" xfId="37"/>
    <cellStyle name="Total 1" xfId="1794"/>
    <cellStyle name="Total 2" xfId="1795"/>
    <cellStyle name="Total 2 2" xfId="1796"/>
    <cellStyle name="Total 3" xfId="1797"/>
    <cellStyle name="Total 3 2" xfId="1819"/>
    <cellStyle name="Total 4" xfId="1798"/>
    <cellStyle name="Total 5" xfId="1799"/>
    <cellStyle name="Total 6" xfId="17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3</xdr:col>
      <xdr:colOff>342900</xdr:colOff>
      <xdr:row>0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 flipV="1">
          <a:off x="7848600" y="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295275</xdr:colOff>
      <xdr:row>0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 flipV="1">
          <a:off x="7839075" y="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266700</xdr:colOff>
      <xdr:row>0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 flipV="1">
          <a:off x="14763750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171450</xdr:colOff>
      <xdr:row>0</xdr:row>
      <xdr:rowOff>0</xdr:rowOff>
    </xdr:to>
    <xdr:sp macro="" textlink="">
      <xdr:nvSpPr>
        <xdr:cNvPr id="5" name="Line 16"/>
        <xdr:cNvSpPr>
          <a:spLocks noChangeShapeType="1"/>
        </xdr:cNvSpPr>
      </xdr:nvSpPr>
      <xdr:spPr bwMode="auto">
        <a:xfrm flipV="1">
          <a:off x="14725650" y="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60.1%20Balance%20de%20Trabajo%20NPGC%2008%20-%20Normal%20con%20Cuentas%2031.12.201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cortada\AppData\Local\Temp\Deloitte.DA3\Docs\26747\2093449166000000178\28210%20S&#225;bana%20FUOC%203112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stio%20Pressupostaria\FUOC\Control%20de%20Gesti&#243;%202003\Centres%20Responsabilitat%20i%20LA\IGE%20-%20IN3\Tancament%20Abril%202003\PP_IN3_2001\Attualizzazione_dati_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Archivos%20temporales%20de%20Internet\OLK8282\PP_IN3_2001\Attualizzazione_dati_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3\Pressupost\Pressupost%202004\budget2004\Innovaci&#243;\Informe%20per%20Mariona%20v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venis,%20Contractes%20i%20Subvencions%20No%20R+D+I\Justificacions\DURSI_contracte%20programa\2015\JustificacioConveniProgramaDivisioCampus-Resta_2015_%20VERSI&#211;%20III_3005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estio%20Pressupostaria\Pressupost\Pres02\Fitxers%20Reunions\Reuni&#243;%2025_02_02\IN3_2002_Vp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2\Fitxers%20Reunions\Reuni&#243;%2025_02_02\IN3_2002_Vp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HerreroD\Configuraci&#243;n%20local\Archivos%20temporales%20de%20Internet\Content.Outlook\C1FYRWV4\Inventari%202TLIDIA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érdidas y ganancias"/>
      <sheetName val="Balance PRELIMINAR"/>
      <sheetName val="Pérdidas y ganancias PRELIMINAR"/>
      <sheetName val="Ate  Balance a CCAA"/>
      <sheetName val="Ate PL a CCAA"/>
    </sheetNames>
    <sheetDataSet>
      <sheetData sheetId="0" refreshError="1"/>
      <sheetData sheetId="1" refreshError="1">
        <row r="8">
          <cell r="J8">
            <v>-62913369</v>
          </cell>
          <cell r="L8">
            <v>-50943099</v>
          </cell>
        </row>
        <row r="9">
          <cell r="J9">
            <v>-32550</v>
          </cell>
          <cell r="L9">
            <v>-2958607</v>
          </cell>
        </row>
        <row r="13">
          <cell r="J13">
            <v>-134681</v>
          </cell>
          <cell r="L13">
            <v>-76111</v>
          </cell>
        </row>
        <row r="16">
          <cell r="J16">
            <v>2099111</v>
          </cell>
          <cell r="L16">
            <v>1868845</v>
          </cell>
        </row>
        <row r="18">
          <cell r="J18">
            <v>43346</v>
          </cell>
          <cell r="L18">
            <v>37737</v>
          </cell>
        </row>
        <row r="20">
          <cell r="J20">
            <v>-76185</v>
          </cell>
          <cell r="L20">
            <v>-78025</v>
          </cell>
        </row>
        <row r="21">
          <cell r="J21">
            <v>-28960596</v>
          </cell>
          <cell r="L21">
            <v>-35446667</v>
          </cell>
        </row>
        <row r="23">
          <cell r="J23">
            <v>28476377</v>
          </cell>
          <cell r="L23">
            <v>28513397</v>
          </cell>
        </row>
        <row r="24">
          <cell r="J24">
            <v>7740313</v>
          </cell>
          <cell r="L24">
            <v>7856326</v>
          </cell>
        </row>
        <row r="27">
          <cell r="J27">
            <v>51962958</v>
          </cell>
          <cell r="L27">
            <v>49878028</v>
          </cell>
        </row>
        <row r="28">
          <cell r="J28">
            <v>111043</v>
          </cell>
          <cell r="L28">
            <v>9221</v>
          </cell>
        </row>
        <row r="29">
          <cell r="J29">
            <v>1328830</v>
          </cell>
          <cell r="L29">
            <v>92926</v>
          </cell>
        </row>
        <row r="30">
          <cell r="J30">
            <v>11257</v>
          </cell>
          <cell r="L30">
            <v>0</v>
          </cell>
        </row>
        <row r="32">
          <cell r="J32">
            <v>10922706</v>
          </cell>
          <cell r="L32">
            <v>10797793</v>
          </cell>
        </row>
        <row r="34">
          <cell r="J34">
            <v>-9790946</v>
          </cell>
          <cell r="L34">
            <v>-9928604</v>
          </cell>
        </row>
        <row r="38">
          <cell r="J38">
            <v>-101999</v>
          </cell>
          <cell r="L38">
            <v>291327</v>
          </cell>
        </row>
        <row r="41">
          <cell r="J41">
            <v>128938</v>
          </cell>
          <cell r="L41">
            <v>14397</v>
          </cell>
        </row>
        <row r="65">
          <cell r="J65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IIntangible"/>
      <sheetName val="Total Patrimoni"/>
      <sheetName val="BS- Pasivo"/>
      <sheetName val="6. IMaterial"/>
      <sheetName val="11. AVALS AUDIT"/>
      <sheetName val="8.Inv Financieras"/>
      <sheetName val="9. Existències"/>
      <sheetName val="Nota 8.3. 15"/>
      <sheetName val="Nota 8.3. 14"/>
      <sheetName val="6.1. Resum  Baixes"/>
      <sheetName val="5. IIntangible (2)"/>
      <sheetName val="6. IMaterial (2)"/>
      <sheetName val="BS- Actiu"/>
      <sheetName val="8.Inv Financieras (2)"/>
      <sheetName val="12. Deudas"/>
      <sheetName val="Sábana"/>
      <sheetName val="18. Segmentos"/>
      <sheetName val="P&amp;L"/>
      <sheetName val="SyS"/>
      <sheetName val="3. Aplicació Resultat"/>
      <sheetName val="13. AAPP"/>
      <sheetName val="15. PL"/>
      <sheetName val="485003"/>
      <sheetName val="14. Mondea Extranjera"/>
      <sheetName val="16. Interco"/>
      <sheetName val="17.2. PL SSEE"/>
      <sheetName val="17.4."/>
      <sheetName val="10. PN"/>
      <sheetName val="11. Provisiones"/>
      <sheetName val="Imm Intang 2015"/>
      <sheetName val="6.1. Imm Mat 2015"/>
      <sheetName val="17.4. (2)"/>
      <sheetName val="Balanç_CÍA"/>
      <sheetName val="Pèrdues i Guanys CÍA"/>
      <sheetName val="Amort Inmov"/>
    </sheetNames>
    <sheetDataSet>
      <sheetData sheetId="0"/>
      <sheetData sheetId="1"/>
      <sheetData sheetId="2">
        <row r="13">
          <cell r="F13">
            <v>189038.93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M7">
            <v>70883.73</v>
          </cell>
        </row>
        <row r="8">
          <cell r="M8">
            <v>6140137.0099999998</v>
          </cell>
        </row>
        <row r="9">
          <cell r="M9">
            <v>4084834.06</v>
          </cell>
        </row>
        <row r="10">
          <cell r="M10">
            <v>6236585.7199999997</v>
          </cell>
        </row>
        <row r="11">
          <cell r="M11">
            <v>9014074.8800000008</v>
          </cell>
        </row>
        <row r="12">
          <cell r="M12">
            <v>49812.03</v>
          </cell>
        </row>
        <row r="15">
          <cell r="M15">
            <v>1163335.32</v>
          </cell>
        </row>
        <row r="16">
          <cell r="M16">
            <v>941363.24</v>
          </cell>
        </row>
        <row r="17">
          <cell r="M17">
            <v>340283.71</v>
          </cell>
        </row>
        <row r="18">
          <cell r="M18">
            <v>1982461.81</v>
          </cell>
        </row>
        <row r="19">
          <cell r="M19">
            <v>238515.97</v>
          </cell>
        </row>
        <row r="22">
          <cell r="M22">
            <v>3443865.13</v>
          </cell>
        </row>
        <row r="25">
          <cell r="M25">
            <v>580740.06000000006</v>
          </cell>
        </row>
        <row r="26">
          <cell r="M26">
            <v>4350515.6399999997</v>
          </cell>
        </row>
        <row r="27">
          <cell r="M27">
            <v>345602.53</v>
          </cell>
        </row>
        <row r="31">
          <cell r="M31">
            <v>313609.15000000002</v>
          </cell>
        </row>
        <row r="35">
          <cell r="M35">
            <v>3385069.27</v>
          </cell>
        </row>
        <row r="36">
          <cell r="M36">
            <v>21008244.77</v>
          </cell>
        </row>
        <row r="37">
          <cell r="M37">
            <v>658872.43999999994</v>
          </cell>
        </row>
        <row r="38">
          <cell r="M38">
            <v>244392.71</v>
          </cell>
        </row>
        <row r="39">
          <cell r="M39">
            <v>1993400.34</v>
          </cell>
        </row>
        <row r="40">
          <cell r="M40">
            <v>6282.57</v>
          </cell>
        </row>
        <row r="41">
          <cell r="M41">
            <v>730481.16</v>
          </cell>
        </row>
        <row r="44">
          <cell r="M44">
            <v>5049135</v>
          </cell>
        </row>
        <row r="46">
          <cell r="M46">
            <v>820023.67</v>
          </cell>
        </row>
        <row r="49">
          <cell r="M49">
            <v>5120407.76</v>
          </cell>
        </row>
        <row r="104">
          <cell r="M104">
            <v>54784250.289999999</v>
          </cell>
        </row>
        <row r="105">
          <cell r="M105">
            <v>890082.67</v>
          </cell>
        </row>
        <row r="106">
          <cell r="M106">
            <v>29137779.41</v>
          </cell>
        </row>
        <row r="107">
          <cell r="M107">
            <v>20788.13</v>
          </cell>
        </row>
        <row r="109">
          <cell r="M109">
            <v>-1283700.24</v>
          </cell>
        </row>
        <row r="111">
          <cell r="M111">
            <v>67610.87</v>
          </cell>
        </row>
        <row r="114">
          <cell r="M114">
            <v>-928791.44</v>
          </cell>
        </row>
        <row r="117">
          <cell r="M117">
            <v>86594.98</v>
          </cell>
        </row>
        <row r="118">
          <cell r="M118">
            <v>62404.79</v>
          </cell>
        </row>
        <row r="121">
          <cell r="M121">
            <v>-30262014.300000001</v>
          </cell>
        </row>
        <row r="122">
          <cell r="M122">
            <v>-8538641.7100000009</v>
          </cell>
        </row>
        <row r="125">
          <cell r="M125">
            <v>-43292610.140000001</v>
          </cell>
        </row>
        <row r="126">
          <cell r="M126">
            <v>-2465073.2999999998</v>
          </cell>
        </row>
        <row r="127">
          <cell r="M127">
            <v>-3584581.94</v>
          </cell>
        </row>
        <row r="128">
          <cell r="M128">
            <v>-25162367.579999998</v>
          </cell>
        </row>
        <row r="129">
          <cell r="M129">
            <v>-143220.82999999999</v>
          </cell>
        </row>
        <row r="130">
          <cell r="M130">
            <v>-113827.97</v>
          </cell>
        </row>
        <row r="131">
          <cell r="M131">
            <v>-3843646.3</v>
          </cell>
        </row>
        <row r="132">
          <cell r="M132">
            <v>-642759.56000000006</v>
          </cell>
        </row>
        <row r="133">
          <cell r="M133">
            <v>-7337132.6600000001</v>
          </cell>
        </row>
        <row r="134">
          <cell r="M134">
            <v>-12454.24</v>
          </cell>
        </row>
        <row r="135">
          <cell r="M135">
            <v>-445475.89</v>
          </cell>
        </row>
        <row r="138">
          <cell r="M138">
            <v>-6428793.5199999996</v>
          </cell>
        </row>
        <row r="139">
          <cell r="M139">
            <v>-688012.58</v>
          </cell>
        </row>
        <row r="141">
          <cell r="M141">
            <v>6339929.7699999996</v>
          </cell>
        </row>
        <row r="144">
          <cell r="M144">
            <v>-668432.88999999978</v>
          </cell>
        </row>
        <row r="146">
          <cell r="M146">
            <v>60161.749999999767</v>
          </cell>
        </row>
        <row r="151">
          <cell r="M151">
            <v>185730.52</v>
          </cell>
        </row>
        <row r="153">
          <cell r="M153">
            <v>-19991.38</v>
          </cell>
        </row>
        <row r="154">
          <cell r="M154">
            <v>-224765.4</v>
          </cell>
        </row>
        <row r="157">
          <cell r="M157">
            <v>-33971.25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Comparatiu Versions"/>
      <sheetName val="Canvis respecte Versio Ib"/>
      <sheetName val="Presentació 2015 vIII"/>
      <sheetName val="Presentació 2015 Inicial"/>
      <sheetName val="Extracom"/>
      <sheetName val="Detall MV 2015 per semestres"/>
      <sheetName val="DRIVERS"/>
      <sheetName val="DISCOV DESP PAPTRONAT 020316"/>
      <sheetName val="ING Patronat"/>
      <sheetName val="DESP Patronat"/>
      <sheetName val="MV 20142 cast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Altr.desp 16 disc"/>
      <sheetName val="Resum altr.desp1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RESUM RTAT GRANS CAIXES 2015_16"/>
      <sheetName val="Detall Disc IVA"/>
      <sheetName val="Resum àmbit-Driver"/>
    </sheetNames>
    <sheetDataSet>
      <sheetData sheetId="0">
        <row r="6">
          <cell r="B6">
            <v>53103636.100000001</v>
          </cell>
        </row>
      </sheetData>
      <sheetData sheetId="1"/>
      <sheetData sheetId="2"/>
      <sheetData sheetId="3"/>
      <sheetData sheetId="4"/>
      <sheetData sheetId="5">
        <row r="7">
          <cell r="D7">
            <v>8459.0057799999995</v>
          </cell>
        </row>
      </sheetData>
      <sheetData sheetId="6"/>
      <sheetData sheetId="7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8"/>
      <sheetData sheetId="9"/>
      <sheetData sheetId="10"/>
      <sheetData sheetId="11">
        <row r="56">
          <cell r="N56">
            <v>648274.92613031599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/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6"/>
  <sheetViews>
    <sheetView showGridLines="0" topLeftCell="A2" workbookViewId="0">
      <selection activeCell="E13" sqref="E13"/>
    </sheetView>
  </sheetViews>
  <sheetFormatPr defaultColWidth="11.42578125" defaultRowHeight="11.25" x14ac:dyDescent="0.2"/>
  <cols>
    <col min="1" max="1" width="11.42578125" style="68" customWidth="1"/>
    <col min="2" max="2" width="72.28515625" style="68" bestFit="1" customWidth="1"/>
    <col min="3" max="3" width="9.140625" style="80" customWidth="1"/>
    <col min="4" max="5" width="11.28515625" style="68" bestFit="1" customWidth="1"/>
    <col min="6" max="16384" width="11.42578125" style="68"/>
  </cols>
  <sheetData>
    <row r="1" spans="2:6" x14ac:dyDescent="0.2">
      <c r="C1" s="68"/>
    </row>
    <row r="2" spans="2:6" x14ac:dyDescent="0.2">
      <c r="B2" s="903" t="s">
        <v>375</v>
      </c>
      <c r="C2" s="903"/>
      <c r="D2" s="903"/>
      <c r="E2" s="903"/>
      <c r="F2" s="149"/>
    </row>
    <row r="3" spans="2:6" x14ac:dyDescent="0.2">
      <c r="B3" s="94"/>
      <c r="C3" s="94"/>
      <c r="D3" s="94"/>
      <c r="E3" s="94"/>
      <c r="F3" s="94"/>
    </row>
    <row r="4" spans="2:6" x14ac:dyDescent="0.2">
      <c r="B4" s="903" t="s">
        <v>58</v>
      </c>
      <c r="C4" s="903"/>
      <c r="D4" s="903"/>
      <c r="E4" s="903"/>
      <c r="F4" s="94"/>
    </row>
    <row r="5" spans="2:6" x14ac:dyDescent="0.2">
      <c r="B5" s="904" t="s">
        <v>376</v>
      </c>
      <c r="C5" s="904"/>
      <c r="D5" s="904"/>
      <c r="E5" s="904"/>
      <c r="F5" s="97"/>
    </row>
    <row r="6" spans="2:6" x14ac:dyDescent="0.2">
      <c r="B6" s="96"/>
      <c r="C6" s="96"/>
      <c r="D6" s="96"/>
      <c r="E6" s="97"/>
      <c r="F6" s="97"/>
    </row>
    <row r="7" spans="2:6" x14ac:dyDescent="0.2">
      <c r="B7" s="96"/>
      <c r="C7" s="96"/>
      <c r="D7" s="96"/>
      <c r="E7" s="97"/>
      <c r="F7" s="97"/>
    </row>
    <row r="8" spans="2:6" x14ac:dyDescent="0.2">
      <c r="B8" s="96"/>
      <c r="C8" s="96"/>
      <c r="D8" s="96"/>
      <c r="E8" s="97"/>
      <c r="F8" s="97"/>
    </row>
    <row r="9" spans="2:6" ht="24.75" customHeight="1" x14ac:dyDescent="0.2">
      <c r="B9" s="135" t="s">
        <v>623</v>
      </c>
      <c r="C9" s="148" t="s">
        <v>377</v>
      </c>
      <c r="D9" s="136" t="s">
        <v>378</v>
      </c>
      <c r="E9" s="137" t="s">
        <v>379</v>
      </c>
    </row>
    <row r="10" spans="2:6" x14ac:dyDescent="0.2">
      <c r="B10" s="857" t="s">
        <v>380</v>
      </c>
      <c r="C10" s="78" t="s">
        <v>381</v>
      </c>
      <c r="D10" s="138">
        <f>+SUM(D11:D16)</f>
        <v>91906515</v>
      </c>
      <c r="E10" s="139">
        <f>+SUM(E11:E16)</f>
        <v>89348373</v>
      </c>
    </row>
    <row r="11" spans="2:6" x14ac:dyDescent="0.2">
      <c r="B11" s="820" t="s">
        <v>624</v>
      </c>
      <c r="C11" s="79"/>
      <c r="D11" s="109">
        <f>-+'[10]Pérdidas y ganancias'!$J$8</f>
        <v>62913369</v>
      </c>
      <c r="E11" s="141">
        <v>50943099</v>
      </c>
    </row>
    <row r="12" spans="2:6" x14ac:dyDescent="0.2">
      <c r="B12" s="820" t="s">
        <v>382</v>
      </c>
      <c r="C12" s="79"/>
      <c r="D12" s="75">
        <v>32550</v>
      </c>
      <c r="E12" s="141">
        <v>2895531</v>
      </c>
    </row>
    <row r="13" spans="2:6" x14ac:dyDescent="0.2">
      <c r="B13" s="820" t="s">
        <v>383</v>
      </c>
      <c r="C13" s="79"/>
      <c r="D13" s="76">
        <v>0</v>
      </c>
      <c r="E13" s="142">
        <v>0</v>
      </c>
    </row>
    <row r="14" spans="2:6" x14ac:dyDescent="0.2">
      <c r="B14" s="820" t="s">
        <v>384</v>
      </c>
      <c r="C14" s="79"/>
      <c r="D14" s="76">
        <v>0</v>
      </c>
      <c r="E14" s="141">
        <v>16123</v>
      </c>
    </row>
    <row r="15" spans="2:6" x14ac:dyDescent="0.2">
      <c r="B15" s="820" t="s">
        <v>385</v>
      </c>
      <c r="C15" s="79"/>
      <c r="D15" s="75">
        <v>28960596</v>
      </c>
      <c r="E15" s="141">
        <v>35446668</v>
      </c>
    </row>
    <row r="16" spans="2:6" x14ac:dyDescent="0.2">
      <c r="B16" s="820" t="s">
        <v>386</v>
      </c>
      <c r="C16" s="79"/>
      <c r="D16" s="75"/>
      <c r="E16" s="141">
        <v>46952</v>
      </c>
    </row>
    <row r="17" spans="2:5" x14ac:dyDescent="0.2">
      <c r="B17" s="820" t="s">
        <v>387</v>
      </c>
      <c r="C17" s="79"/>
      <c r="D17" s="76">
        <v>0</v>
      </c>
      <c r="E17" s="142">
        <v>0</v>
      </c>
    </row>
    <row r="18" spans="2:5" x14ac:dyDescent="0.2">
      <c r="B18" s="820" t="s">
        <v>388</v>
      </c>
      <c r="C18" s="79"/>
      <c r="D18" s="76">
        <v>0</v>
      </c>
      <c r="E18" s="142">
        <v>0</v>
      </c>
    </row>
    <row r="19" spans="2:5" x14ac:dyDescent="0.2">
      <c r="B19" s="858" t="s">
        <v>625</v>
      </c>
      <c r="C19" s="85"/>
      <c r="D19" s="123">
        <v>0</v>
      </c>
      <c r="E19" s="143">
        <v>-521483</v>
      </c>
    </row>
    <row r="20" spans="2:5" x14ac:dyDescent="0.2">
      <c r="B20" s="820" t="s">
        <v>389</v>
      </c>
      <c r="C20" s="79"/>
      <c r="D20" s="75">
        <v>-959050</v>
      </c>
      <c r="E20" s="141">
        <v>-521483</v>
      </c>
    </row>
    <row r="21" spans="2:5" x14ac:dyDescent="0.2">
      <c r="B21" s="820" t="s">
        <v>390</v>
      </c>
      <c r="C21" s="79"/>
      <c r="D21" s="76">
        <v>0</v>
      </c>
      <c r="E21" s="142">
        <v>0</v>
      </c>
    </row>
    <row r="22" spans="2:5" x14ac:dyDescent="0.2">
      <c r="B22" s="820" t="s">
        <v>391</v>
      </c>
      <c r="C22" s="79"/>
      <c r="D22" s="76">
        <v>0</v>
      </c>
      <c r="E22" s="142">
        <v>0</v>
      </c>
    </row>
    <row r="23" spans="2:5" x14ac:dyDescent="0.2">
      <c r="B23" s="858" t="s">
        <v>392</v>
      </c>
      <c r="C23" s="85"/>
      <c r="D23" s="76">
        <v>0</v>
      </c>
      <c r="E23" s="142">
        <v>0</v>
      </c>
    </row>
    <row r="24" spans="2:5" x14ac:dyDescent="0.2">
      <c r="B24" s="858" t="s">
        <v>393</v>
      </c>
      <c r="C24" s="85"/>
      <c r="D24" s="83">
        <v>134681</v>
      </c>
      <c r="E24" s="143">
        <v>76111</v>
      </c>
    </row>
    <row r="25" spans="2:5" x14ac:dyDescent="0.2">
      <c r="B25" s="858" t="s">
        <v>626</v>
      </c>
      <c r="C25" s="79" t="s">
        <v>394</v>
      </c>
      <c r="D25" s="83">
        <f>+SUM(D26:D29)</f>
        <v>-2142457</v>
      </c>
      <c r="E25" s="143">
        <f>+SUM(E26:E29)</f>
        <v>-1906582</v>
      </c>
    </row>
    <row r="26" spans="2:5" x14ac:dyDescent="0.2">
      <c r="B26" s="820" t="s">
        <v>395</v>
      </c>
      <c r="C26" s="79"/>
      <c r="D26" s="75">
        <v>-2099111</v>
      </c>
      <c r="E26" s="141">
        <v>-1868845</v>
      </c>
    </row>
    <row r="27" spans="2:5" x14ac:dyDescent="0.2">
      <c r="B27" s="820" t="s">
        <v>627</v>
      </c>
      <c r="C27" s="79"/>
      <c r="D27" s="76">
        <v>0</v>
      </c>
      <c r="E27" s="142">
        <v>0</v>
      </c>
    </row>
    <row r="28" spans="2:5" x14ac:dyDescent="0.2">
      <c r="B28" s="820" t="s">
        <v>396</v>
      </c>
      <c r="C28" s="79"/>
      <c r="D28" s="76">
        <v>0</v>
      </c>
      <c r="E28" s="142">
        <v>0</v>
      </c>
    </row>
    <row r="29" spans="2:5" x14ac:dyDescent="0.2">
      <c r="B29" s="820" t="s">
        <v>397</v>
      </c>
      <c r="C29" s="79"/>
      <c r="D29" s="75">
        <v>-43346</v>
      </c>
      <c r="E29" s="141">
        <v>-37737</v>
      </c>
    </row>
    <row r="30" spans="2:5" x14ac:dyDescent="0.2">
      <c r="B30" s="858" t="s">
        <v>398</v>
      </c>
      <c r="C30" s="85"/>
      <c r="D30" s="83">
        <f>+SUM(D31:D33)</f>
        <v>76185</v>
      </c>
      <c r="E30" s="143">
        <f>+SUM(E31:E33)</f>
        <v>78025</v>
      </c>
    </row>
    <row r="31" spans="2:5" x14ac:dyDescent="0.2">
      <c r="B31" s="820" t="s">
        <v>628</v>
      </c>
      <c r="C31" s="79"/>
      <c r="D31" s="75">
        <v>14000</v>
      </c>
      <c r="E31" s="141">
        <v>78025</v>
      </c>
    </row>
    <row r="32" spans="2:5" x14ac:dyDescent="0.2">
      <c r="B32" s="820" t="s">
        <v>399</v>
      </c>
      <c r="C32" s="79"/>
      <c r="D32" s="76">
        <v>0</v>
      </c>
      <c r="E32" s="142">
        <v>0</v>
      </c>
    </row>
    <row r="33" spans="2:5" x14ac:dyDescent="0.2">
      <c r="B33" s="820" t="s">
        <v>629</v>
      </c>
      <c r="C33" s="79"/>
      <c r="D33" s="75">
        <v>62185</v>
      </c>
      <c r="E33" s="142">
        <v>0</v>
      </c>
    </row>
    <row r="34" spans="2:5" x14ac:dyDescent="0.2">
      <c r="B34" s="858" t="s">
        <v>630</v>
      </c>
      <c r="C34" s="85"/>
      <c r="D34" s="83">
        <f>+SUM(D35:D36)</f>
        <v>-36216690</v>
      </c>
      <c r="E34" s="143">
        <f>+SUM(E35:E36)</f>
        <v>-36369723</v>
      </c>
    </row>
    <row r="35" spans="2:5" x14ac:dyDescent="0.2">
      <c r="B35" s="820" t="s">
        <v>631</v>
      </c>
      <c r="C35" s="79"/>
      <c r="D35" s="75">
        <v>-28476377</v>
      </c>
      <c r="E35" s="141">
        <v>-28513397</v>
      </c>
    </row>
    <row r="36" spans="2:5" x14ac:dyDescent="0.2">
      <c r="B36" s="820" t="s">
        <v>632</v>
      </c>
      <c r="C36" s="79" t="s">
        <v>400</v>
      </c>
      <c r="D36" s="75">
        <v>-7740313</v>
      </c>
      <c r="E36" s="141">
        <v>-7856326</v>
      </c>
    </row>
    <row r="37" spans="2:5" x14ac:dyDescent="0.2">
      <c r="B37" s="820" t="s">
        <v>401</v>
      </c>
      <c r="C37" s="79"/>
      <c r="D37" s="76">
        <v>0</v>
      </c>
      <c r="E37" s="142">
        <v>0</v>
      </c>
    </row>
    <row r="38" spans="2:5" x14ac:dyDescent="0.2">
      <c r="B38" s="858" t="s">
        <v>633</v>
      </c>
      <c r="C38" s="85"/>
      <c r="D38" s="83">
        <f>+SUM(D39:D42)</f>
        <v>-53414087</v>
      </c>
      <c r="E38" s="143">
        <f>+SUM(E39:E41)</f>
        <v>-49980175</v>
      </c>
    </row>
    <row r="39" spans="2:5" x14ac:dyDescent="0.2">
      <c r="B39" s="820" t="s">
        <v>634</v>
      </c>
      <c r="C39" s="79"/>
      <c r="D39" s="75">
        <v>-51962957</v>
      </c>
      <c r="E39" s="141">
        <v>-49878028</v>
      </c>
    </row>
    <row r="40" spans="2:5" x14ac:dyDescent="0.2">
      <c r="B40" s="820" t="s">
        <v>635</v>
      </c>
      <c r="C40" s="79"/>
      <c r="D40" s="75">
        <v>-111043</v>
      </c>
      <c r="E40" s="141">
        <v>-9218</v>
      </c>
    </row>
    <row r="41" spans="2:5" x14ac:dyDescent="0.2">
      <c r="B41" s="820" t="s">
        <v>636</v>
      </c>
      <c r="C41" s="79"/>
      <c r="D41" s="120">
        <f>-+'[10]Pérdidas y ganancias'!$J$29</f>
        <v>-1328830</v>
      </c>
      <c r="E41" s="141">
        <v>-92929</v>
      </c>
    </row>
    <row r="42" spans="2:5" x14ac:dyDescent="0.2">
      <c r="B42" s="820" t="s">
        <v>637</v>
      </c>
      <c r="C42" s="79"/>
      <c r="D42" s="120">
        <f>-+'[10]Pérdidas y ganancias'!$J$30</f>
        <v>-11257</v>
      </c>
      <c r="E42" s="142">
        <v>0</v>
      </c>
    </row>
    <row r="43" spans="2:5" x14ac:dyDescent="0.2">
      <c r="B43" s="858" t="s">
        <v>638</v>
      </c>
      <c r="C43" s="85"/>
      <c r="D43" s="83">
        <v>-10922706</v>
      </c>
      <c r="E43" s="143">
        <v>-10797793</v>
      </c>
    </row>
    <row r="44" spans="2:5" x14ac:dyDescent="0.2">
      <c r="B44" s="858" t="s">
        <v>639</v>
      </c>
      <c r="C44" s="85"/>
      <c r="D44" s="83">
        <v>9790946</v>
      </c>
      <c r="E44" s="143">
        <v>9928604</v>
      </c>
    </row>
    <row r="45" spans="2:5" x14ac:dyDescent="0.2">
      <c r="B45" s="858" t="s">
        <v>402</v>
      </c>
      <c r="C45" s="85"/>
      <c r="D45" s="76">
        <v>0</v>
      </c>
      <c r="E45" s="142">
        <v>0</v>
      </c>
    </row>
    <row r="46" spans="2:5" x14ac:dyDescent="0.2">
      <c r="B46" s="858" t="s">
        <v>403</v>
      </c>
      <c r="C46" s="85"/>
      <c r="D46" s="83">
        <v>101999</v>
      </c>
      <c r="E46" s="143">
        <v>-291327</v>
      </c>
    </row>
    <row r="47" spans="2:5" x14ac:dyDescent="0.2">
      <c r="B47" s="820" t="s">
        <v>640</v>
      </c>
      <c r="C47" s="79"/>
      <c r="D47" s="75">
        <v>101999</v>
      </c>
      <c r="E47" s="141">
        <v>-291327</v>
      </c>
    </row>
    <row r="48" spans="2:5" x14ac:dyDescent="0.2">
      <c r="B48" s="820" t="s">
        <v>641</v>
      </c>
      <c r="C48" s="79"/>
      <c r="D48" s="76">
        <v>0</v>
      </c>
      <c r="E48" s="142">
        <v>0</v>
      </c>
    </row>
    <row r="49" spans="2:5" x14ac:dyDescent="0.2">
      <c r="B49" s="858" t="s">
        <v>642</v>
      </c>
      <c r="C49" s="85"/>
      <c r="D49" s="83">
        <v>-128938</v>
      </c>
      <c r="E49" s="143">
        <v>-14396</v>
      </c>
    </row>
    <row r="50" spans="2:5" x14ac:dyDescent="0.2">
      <c r="B50" s="140"/>
      <c r="C50" s="79"/>
      <c r="D50" s="86">
        <v>0</v>
      </c>
      <c r="E50" s="144">
        <v>0</v>
      </c>
    </row>
    <row r="51" spans="2:5" x14ac:dyDescent="0.2">
      <c r="B51" s="858" t="s">
        <v>643</v>
      </c>
      <c r="C51" s="85"/>
      <c r="D51" s="83">
        <f>+D49+D46+D44+D43+D38+D34+D30+D25+D24+D19+D10</f>
        <v>-814552</v>
      </c>
      <c r="E51" s="143">
        <f>+E49+E46+E44+E43+E38+E34+E30+E25+E24+E19+E10</f>
        <v>-450366</v>
      </c>
    </row>
    <row r="52" spans="2:5" x14ac:dyDescent="0.2">
      <c r="B52" s="858" t="s">
        <v>644</v>
      </c>
      <c r="C52" s="79" t="s">
        <v>645</v>
      </c>
      <c r="D52" s="83">
        <v>544266</v>
      </c>
      <c r="E52" s="143">
        <v>539071</v>
      </c>
    </row>
    <row r="53" spans="2:5" x14ac:dyDescent="0.2">
      <c r="B53" s="820" t="s">
        <v>404</v>
      </c>
      <c r="C53" s="79"/>
      <c r="D53" s="76">
        <v>0</v>
      </c>
      <c r="E53" s="142">
        <v>0</v>
      </c>
    </row>
    <row r="54" spans="2:5" x14ac:dyDescent="0.2">
      <c r="B54" s="820" t="s">
        <v>405</v>
      </c>
      <c r="C54" s="79"/>
      <c r="D54" s="76">
        <v>0</v>
      </c>
      <c r="E54" s="142">
        <v>0</v>
      </c>
    </row>
    <row r="55" spans="2:5" x14ac:dyDescent="0.2">
      <c r="B55" s="820" t="s">
        <v>406</v>
      </c>
      <c r="C55" s="79"/>
      <c r="D55" s="76">
        <v>0</v>
      </c>
      <c r="E55" s="142">
        <v>0</v>
      </c>
    </row>
    <row r="56" spans="2:5" x14ac:dyDescent="0.2">
      <c r="B56" s="820" t="s">
        <v>407</v>
      </c>
      <c r="C56" s="79"/>
      <c r="D56" s="75">
        <v>544266</v>
      </c>
      <c r="E56" s="141">
        <v>539071</v>
      </c>
    </row>
    <row r="57" spans="2:5" x14ac:dyDescent="0.2">
      <c r="B57" s="820" t="s">
        <v>408</v>
      </c>
      <c r="C57" s="79"/>
      <c r="D57" s="76">
        <v>0</v>
      </c>
      <c r="E57" s="142">
        <v>0</v>
      </c>
    </row>
    <row r="58" spans="2:5" x14ac:dyDescent="0.2">
      <c r="B58" s="820" t="s">
        <v>409</v>
      </c>
      <c r="C58" s="79"/>
      <c r="D58" s="75">
        <v>544266</v>
      </c>
      <c r="E58" s="141">
        <v>539071</v>
      </c>
    </row>
    <row r="59" spans="2:5" x14ac:dyDescent="0.2">
      <c r="B59" s="858" t="s">
        <v>646</v>
      </c>
      <c r="C59" s="79" t="s">
        <v>645</v>
      </c>
      <c r="D59" s="83">
        <f>+SUM(D60:D61)</f>
        <v>-246038</v>
      </c>
      <c r="E59" s="143">
        <f>+SUM(E60:E61)</f>
        <v>-271102</v>
      </c>
    </row>
    <row r="60" spans="2:5" x14ac:dyDescent="0.2">
      <c r="B60" s="820" t="s">
        <v>410</v>
      </c>
      <c r="C60" s="79"/>
      <c r="D60" s="75">
        <v>-52121</v>
      </c>
      <c r="E60" s="141">
        <v>-55450</v>
      </c>
    </row>
    <row r="61" spans="2:5" x14ac:dyDescent="0.2">
      <c r="B61" s="820" t="s">
        <v>647</v>
      </c>
      <c r="C61" s="79"/>
      <c r="D61" s="75">
        <v>-193917</v>
      </c>
      <c r="E61" s="141">
        <v>-215652</v>
      </c>
    </row>
    <row r="62" spans="2:5" x14ac:dyDescent="0.2">
      <c r="B62" s="820" t="s">
        <v>412</v>
      </c>
      <c r="C62" s="79"/>
      <c r="D62" s="76">
        <v>0</v>
      </c>
      <c r="E62" s="142">
        <v>0</v>
      </c>
    </row>
    <row r="63" spans="2:5" x14ac:dyDescent="0.2">
      <c r="B63" s="858" t="s">
        <v>413</v>
      </c>
      <c r="C63" s="85"/>
      <c r="D63" s="83">
        <v>-50035</v>
      </c>
      <c r="E63" s="143">
        <v>-84596</v>
      </c>
    </row>
    <row r="64" spans="2:5" x14ac:dyDescent="0.2">
      <c r="B64" s="820" t="s">
        <v>648</v>
      </c>
      <c r="C64" s="79"/>
      <c r="D64" s="75">
        <v>-50035</v>
      </c>
      <c r="E64" s="141">
        <v>-84596</v>
      </c>
    </row>
    <row r="65" spans="2:5" x14ac:dyDescent="0.2">
      <c r="B65" s="820" t="s">
        <v>414</v>
      </c>
      <c r="C65" s="79"/>
      <c r="D65" s="76">
        <v>0</v>
      </c>
      <c r="E65" s="142">
        <v>0</v>
      </c>
    </row>
    <row r="66" spans="2:5" x14ac:dyDescent="0.2">
      <c r="B66" s="858" t="s">
        <v>649</v>
      </c>
      <c r="C66" s="79">
        <v>14</v>
      </c>
      <c r="D66" s="83">
        <v>-47513</v>
      </c>
      <c r="E66" s="143">
        <v>10251</v>
      </c>
    </row>
    <row r="67" spans="2:5" x14ac:dyDescent="0.2">
      <c r="B67" s="858" t="s">
        <v>416</v>
      </c>
      <c r="C67" s="85"/>
      <c r="D67" s="76">
        <v>0</v>
      </c>
      <c r="E67" s="142">
        <v>0</v>
      </c>
    </row>
    <row r="68" spans="2:5" x14ac:dyDescent="0.2">
      <c r="B68" s="820" t="s">
        <v>640</v>
      </c>
      <c r="C68" s="79"/>
      <c r="D68" s="76">
        <v>0</v>
      </c>
      <c r="E68" s="142">
        <v>0</v>
      </c>
    </row>
    <row r="69" spans="2:5" x14ac:dyDescent="0.2">
      <c r="B69" s="820" t="s">
        <v>650</v>
      </c>
      <c r="C69" s="79"/>
      <c r="D69" s="76">
        <v>0</v>
      </c>
      <c r="E69" s="142">
        <v>0</v>
      </c>
    </row>
    <row r="70" spans="2:5" x14ac:dyDescent="0.2">
      <c r="B70" s="858" t="s">
        <v>651</v>
      </c>
      <c r="C70" s="85"/>
      <c r="D70" s="83">
        <f>+D52+D59+D63+D66</f>
        <v>200680</v>
      </c>
      <c r="E70" s="143">
        <f>+E52+E59+E63+E66</f>
        <v>193624</v>
      </c>
    </row>
    <row r="71" spans="2:5" x14ac:dyDescent="0.2">
      <c r="B71" s="858" t="s">
        <v>652</v>
      </c>
      <c r="C71" s="85"/>
      <c r="D71" s="83">
        <f>+D51+D70</f>
        <v>-613872</v>
      </c>
      <c r="E71" s="143">
        <f>+E51+E70</f>
        <v>-256742</v>
      </c>
    </row>
    <row r="72" spans="2:5" x14ac:dyDescent="0.2">
      <c r="B72" s="858" t="s">
        <v>419</v>
      </c>
      <c r="C72" s="85"/>
      <c r="D72" s="83">
        <v>-613872</v>
      </c>
      <c r="E72" s="143">
        <v>-256742</v>
      </c>
    </row>
    <row r="73" spans="2:5" x14ac:dyDescent="0.2">
      <c r="B73" s="859" t="s">
        <v>420</v>
      </c>
      <c r="C73" s="145"/>
      <c r="D73" s="146">
        <v>-613872</v>
      </c>
      <c r="E73" s="147">
        <v>-256742</v>
      </c>
    </row>
    <row r="74" spans="2:5" x14ac:dyDescent="0.2">
      <c r="B74" s="128"/>
    </row>
    <row r="75" spans="2:5" x14ac:dyDescent="0.2">
      <c r="B75" s="117"/>
      <c r="D75" s="69"/>
    </row>
    <row r="76" spans="2:5" x14ac:dyDescent="0.2">
      <c r="B76" s="904" t="s">
        <v>57</v>
      </c>
      <c r="C76" s="904"/>
      <c r="D76" s="904"/>
      <c r="E76" s="904"/>
    </row>
  </sheetData>
  <mergeCells count="4">
    <mergeCell ref="B2:E2"/>
    <mergeCell ref="B4:E4"/>
    <mergeCell ref="B5:E5"/>
    <mergeCell ref="B76:E76"/>
  </mergeCells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22" workbookViewId="0">
      <selection activeCell="B33" sqref="B33"/>
    </sheetView>
  </sheetViews>
  <sheetFormatPr defaultColWidth="11.42578125" defaultRowHeight="13.5" x14ac:dyDescent="0.25"/>
  <cols>
    <col min="1" max="1" width="0.85546875" style="2" customWidth="1"/>
    <col min="2" max="2" width="86.42578125" style="2" customWidth="1"/>
    <col min="3" max="3" width="12.42578125" style="2" customWidth="1"/>
    <col min="4" max="4" width="11.42578125" style="43" customWidth="1"/>
    <col min="5" max="16384" width="11.42578125" style="2"/>
  </cols>
  <sheetData>
    <row r="1" spans="1:12" s="24" customFormat="1" ht="18.75" x14ac:dyDescent="0.3">
      <c r="A1" s="915" t="s">
        <v>653</v>
      </c>
      <c r="B1" s="915"/>
      <c r="C1" s="915"/>
      <c r="D1" s="915"/>
      <c r="E1" s="915"/>
      <c r="F1" s="81"/>
      <c r="G1" s="81"/>
      <c r="H1" s="81"/>
      <c r="I1" s="81"/>
      <c r="J1" s="23"/>
      <c r="K1" s="23"/>
      <c r="L1" s="23"/>
    </row>
    <row r="2" spans="1:12" s="27" customFormat="1" ht="16.5" x14ac:dyDescent="0.3">
      <c r="A2" s="25"/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</row>
    <row r="3" spans="1:12" s="27" customFormat="1" ht="16.5" x14ac:dyDescent="0.3">
      <c r="A3" s="914" t="s">
        <v>29</v>
      </c>
      <c r="B3" s="914"/>
      <c r="C3" s="914"/>
      <c r="D3" s="914"/>
      <c r="E3" s="914"/>
      <c r="F3" s="25"/>
      <c r="G3" s="25"/>
      <c r="H3" s="25"/>
      <c r="I3" s="25"/>
      <c r="J3" s="25"/>
      <c r="K3" s="25"/>
      <c r="L3" s="25"/>
    </row>
    <row r="4" spans="1:12" s="29" customFormat="1" ht="15.75" x14ac:dyDescent="0.25">
      <c r="A4" s="914" t="s">
        <v>30</v>
      </c>
      <c r="B4" s="914"/>
      <c r="C4" s="914"/>
      <c r="D4" s="914"/>
      <c r="E4" s="914"/>
      <c r="F4" s="28"/>
      <c r="G4" s="28"/>
      <c r="H4" s="28"/>
      <c r="I4" s="28"/>
      <c r="J4" s="28"/>
      <c r="K4" s="28"/>
      <c r="L4" s="28"/>
    </row>
    <row r="5" spans="1:12" ht="15" x14ac:dyDescent="0.25">
      <c r="A5" s="916" t="s">
        <v>376</v>
      </c>
      <c r="B5" s="916"/>
      <c r="C5" s="916"/>
      <c r="D5" s="916"/>
      <c r="E5" s="916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20"/>
      <c r="E6" s="1"/>
      <c r="F6" s="1"/>
      <c r="G6" s="1"/>
      <c r="H6" s="1"/>
      <c r="I6" s="1"/>
      <c r="J6" s="1"/>
      <c r="K6" s="1"/>
      <c r="L6" s="1"/>
    </row>
    <row r="7" spans="1:12" s="10" customFormat="1" ht="12.75" customHeight="1" x14ac:dyDescent="0.3">
      <c r="A7" s="6"/>
      <c r="B7" s="30"/>
      <c r="C7" s="892" t="s">
        <v>655</v>
      </c>
      <c r="D7" s="7"/>
      <c r="E7" s="8"/>
      <c r="F7" s="9"/>
      <c r="G7" s="9"/>
      <c r="H7" s="9"/>
      <c r="I7" s="9"/>
      <c r="J7" s="9"/>
      <c r="K7" s="9"/>
      <c r="L7" s="9"/>
    </row>
    <row r="8" spans="1:12" s="10" customFormat="1" ht="12.75" customHeight="1" x14ac:dyDescent="0.3">
      <c r="A8" s="11"/>
      <c r="B8" s="31"/>
      <c r="C8" s="893" t="s">
        <v>319</v>
      </c>
      <c r="D8" s="46" t="s">
        <v>27</v>
      </c>
      <c r="E8" s="53" t="s">
        <v>28</v>
      </c>
      <c r="F8" s="9"/>
      <c r="G8" s="9"/>
      <c r="H8" s="9"/>
      <c r="I8" s="9"/>
      <c r="J8" s="9"/>
      <c r="K8" s="9"/>
      <c r="L8" s="9"/>
    </row>
    <row r="9" spans="1:12" ht="12.75" customHeight="1" x14ac:dyDescent="0.25">
      <c r="A9" s="12"/>
      <c r="B9" s="32"/>
      <c r="C9" s="32"/>
      <c r="D9" s="33"/>
      <c r="E9" s="49"/>
      <c r="F9" s="1"/>
      <c r="G9" s="1"/>
      <c r="H9" s="1"/>
      <c r="I9" s="1"/>
      <c r="J9" s="1"/>
      <c r="K9" s="1"/>
      <c r="L9" s="1"/>
    </row>
    <row r="10" spans="1:12" s="10" customFormat="1" ht="14.25" customHeight="1" x14ac:dyDescent="0.3">
      <c r="A10" s="14"/>
      <c r="B10" s="871" t="s">
        <v>17</v>
      </c>
      <c r="C10" s="47"/>
      <c r="D10" s="48"/>
      <c r="E10" s="60"/>
      <c r="F10" s="9"/>
      <c r="G10" s="9"/>
      <c r="H10" s="9"/>
      <c r="I10" s="9"/>
      <c r="J10" s="9"/>
      <c r="K10" s="9"/>
      <c r="L10" s="9"/>
    </row>
    <row r="11" spans="1:12" ht="12.75" customHeight="1" x14ac:dyDescent="0.25">
      <c r="A11" s="12"/>
      <c r="B11" s="15"/>
      <c r="C11" s="54"/>
      <c r="D11" s="35"/>
      <c r="E11" s="39"/>
      <c r="F11" s="1"/>
      <c r="G11" s="45"/>
      <c r="H11" s="1"/>
      <c r="I11" s="1"/>
      <c r="J11" s="1"/>
      <c r="K11" s="1"/>
      <c r="L11" s="1"/>
    </row>
    <row r="12" spans="1:12" ht="12.75" customHeight="1" x14ac:dyDescent="0.25">
      <c r="A12" s="12"/>
      <c r="B12" s="871" t="s">
        <v>560</v>
      </c>
      <c r="C12" s="54"/>
      <c r="D12" s="36"/>
      <c r="E12" s="44"/>
      <c r="F12" s="1"/>
      <c r="G12" s="1"/>
      <c r="H12" s="1"/>
      <c r="I12" s="1"/>
      <c r="J12" s="1"/>
      <c r="K12" s="1"/>
      <c r="L12" s="1"/>
    </row>
    <row r="13" spans="1:12" ht="12.75" customHeight="1" x14ac:dyDescent="0.25">
      <c r="A13" s="12"/>
      <c r="B13" s="871" t="s">
        <v>617</v>
      </c>
      <c r="C13" s="54"/>
      <c r="D13" s="16"/>
      <c r="E13" s="17"/>
      <c r="F13" s="1"/>
      <c r="G13" s="1"/>
      <c r="H13" s="1"/>
      <c r="I13" s="1"/>
      <c r="J13" s="1"/>
      <c r="K13" s="1"/>
      <c r="L13" s="1"/>
    </row>
    <row r="14" spans="1:12" ht="12.75" customHeight="1" x14ac:dyDescent="0.25">
      <c r="A14" s="12"/>
      <c r="B14" s="838" t="s">
        <v>19</v>
      </c>
      <c r="C14" s="54"/>
      <c r="D14" s="16"/>
      <c r="E14" s="17"/>
      <c r="F14" s="1"/>
      <c r="G14" s="1"/>
      <c r="H14" s="1"/>
      <c r="I14" s="1"/>
      <c r="J14" s="1"/>
      <c r="K14" s="1"/>
      <c r="L14" s="1"/>
    </row>
    <row r="15" spans="1:12" ht="12.75" customHeight="1" x14ac:dyDescent="0.25">
      <c r="A15" s="12"/>
      <c r="B15" s="838" t="s">
        <v>618</v>
      </c>
      <c r="C15" s="54"/>
      <c r="D15" s="16"/>
      <c r="E15" s="17"/>
      <c r="F15" s="1"/>
      <c r="G15" s="1"/>
      <c r="H15" s="1"/>
      <c r="I15" s="1"/>
      <c r="J15" s="1"/>
      <c r="K15" s="1"/>
      <c r="L15" s="1"/>
    </row>
    <row r="16" spans="1:12" ht="12.75" customHeight="1" x14ac:dyDescent="0.25">
      <c r="A16" s="12"/>
      <c r="B16" s="871" t="s">
        <v>619</v>
      </c>
      <c r="C16" s="54"/>
      <c r="D16" s="16"/>
      <c r="E16" s="17"/>
      <c r="F16" s="1"/>
      <c r="G16" s="1"/>
      <c r="H16" s="1"/>
      <c r="I16" s="1"/>
      <c r="J16" s="1"/>
      <c r="K16" s="1"/>
      <c r="L16" s="1"/>
    </row>
    <row r="17" spans="1:12" ht="12.75" customHeight="1" x14ac:dyDescent="0.25">
      <c r="A17" s="12"/>
      <c r="B17" s="871" t="s">
        <v>18</v>
      </c>
      <c r="C17" s="54"/>
      <c r="D17" s="16"/>
      <c r="E17" s="17"/>
      <c r="F17" s="1"/>
      <c r="G17" s="1"/>
      <c r="H17" s="1"/>
      <c r="I17" s="1"/>
      <c r="J17" s="1"/>
      <c r="K17" s="1"/>
      <c r="L17" s="1"/>
    </row>
    <row r="18" spans="1:12" ht="12.75" customHeight="1" x14ac:dyDescent="0.25">
      <c r="A18" s="12"/>
      <c r="B18" s="871" t="s">
        <v>20</v>
      </c>
      <c r="C18" s="54"/>
      <c r="D18" s="16"/>
      <c r="E18" s="17"/>
      <c r="F18" s="1"/>
      <c r="G18" s="1"/>
      <c r="H18" s="1"/>
      <c r="I18" s="1"/>
      <c r="J18" s="1"/>
      <c r="K18" s="1"/>
      <c r="L18" s="1"/>
    </row>
    <row r="19" spans="1:12" ht="12.75" customHeight="1" x14ac:dyDescent="0.25">
      <c r="A19" s="12"/>
      <c r="B19" s="871" t="s">
        <v>620</v>
      </c>
      <c r="C19" s="54"/>
      <c r="D19" s="16"/>
      <c r="E19" s="17"/>
      <c r="F19" s="1"/>
      <c r="G19" s="1"/>
      <c r="H19" s="1"/>
      <c r="I19" s="1"/>
      <c r="J19" s="1"/>
      <c r="K19" s="1"/>
      <c r="L19" s="1"/>
    </row>
    <row r="20" spans="1:12" s="10" customFormat="1" ht="12.75" customHeight="1" x14ac:dyDescent="0.3">
      <c r="A20" s="14"/>
      <c r="B20" s="871" t="s">
        <v>21</v>
      </c>
      <c r="C20" s="54"/>
      <c r="D20" s="38"/>
      <c r="E20" s="51"/>
      <c r="F20" s="9"/>
      <c r="G20" s="9"/>
      <c r="H20" s="9"/>
      <c r="I20" s="9"/>
      <c r="J20" s="9"/>
      <c r="K20" s="9"/>
      <c r="L20" s="9"/>
    </row>
    <row r="21" spans="1:12" ht="12.75" customHeight="1" x14ac:dyDescent="0.25">
      <c r="A21" s="14"/>
      <c r="B21" s="15"/>
      <c r="C21" s="54"/>
      <c r="D21" s="16"/>
      <c r="E21" s="17"/>
      <c r="F21" s="1"/>
      <c r="G21" s="1"/>
      <c r="H21" s="1"/>
      <c r="I21" s="1"/>
      <c r="J21" s="1"/>
      <c r="K21" s="1"/>
      <c r="L21" s="1"/>
    </row>
    <row r="22" spans="1:12" s="10" customFormat="1" ht="12.75" customHeight="1" x14ac:dyDescent="0.3">
      <c r="A22" s="12"/>
      <c r="B22" s="871" t="s">
        <v>22</v>
      </c>
      <c r="C22" s="55"/>
      <c r="D22" s="16"/>
      <c r="E22" s="17"/>
      <c r="F22" s="9"/>
      <c r="G22" s="9"/>
      <c r="H22" s="9"/>
      <c r="I22" s="9"/>
      <c r="J22" s="9"/>
      <c r="K22" s="9"/>
      <c r="L22" s="9"/>
    </row>
    <row r="23" spans="1:12" s="10" customFormat="1" ht="12.75" customHeight="1" x14ac:dyDescent="0.3">
      <c r="A23" s="12"/>
      <c r="B23" s="871" t="s">
        <v>617</v>
      </c>
      <c r="C23" s="47"/>
      <c r="D23" s="16"/>
      <c r="E23" s="17"/>
      <c r="F23" s="9"/>
      <c r="G23" s="9"/>
      <c r="H23" s="9"/>
      <c r="I23" s="9"/>
      <c r="J23" s="9"/>
      <c r="K23" s="9"/>
      <c r="L23" s="9"/>
    </row>
    <row r="24" spans="1:12" ht="12.75" customHeight="1" x14ac:dyDescent="0.25">
      <c r="A24" s="12"/>
      <c r="B24" s="838" t="s">
        <v>19</v>
      </c>
      <c r="C24" s="47"/>
      <c r="D24" s="16"/>
      <c r="E24" s="17"/>
      <c r="F24" s="1"/>
      <c r="G24" s="1"/>
      <c r="H24" s="1"/>
      <c r="I24" s="1"/>
      <c r="J24" s="1"/>
      <c r="K24" s="1"/>
      <c r="L24" s="1"/>
    </row>
    <row r="25" spans="1:12" ht="12.75" customHeight="1" x14ac:dyDescent="0.25">
      <c r="A25" s="12"/>
      <c r="B25" s="838" t="s">
        <v>618</v>
      </c>
      <c r="C25" s="54"/>
      <c r="D25" s="16"/>
      <c r="E25" s="17"/>
      <c r="F25" s="1"/>
      <c r="G25" s="1"/>
      <c r="H25" s="1"/>
      <c r="I25" s="1"/>
      <c r="J25" s="1"/>
      <c r="K25" s="1"/>
      <c r="L25" s="1"/>
    </row>
    <row r="26" spans="1:12" ht="12.75" customHeight="1" x14ac:dyDescent="0.25">
      <c r="A26" s="12"/>
      <c r="B26" s="871" t="s">
        <v>619</v>
      </c>
      <c r="C26" s="54"/>
      <c r="D26" s="16"/>
      <c r="E26" s="17"/>
      <c r="F26" s="1"/>
      <c r="G26" s="1"/>
      <c r="H26" s="1"/>
      <c r="I26" s="1"/>
      <c r="J26" s="1"/>
      <c r="K26" s="1"/>
      <c r="L26" s="1"/>
    </row>
    <row r="27" spans="1:12" ht="12.75" customHeight="1" x14ac:dyDescent="0.25">
      <c r="A27" s="14"/>
      <c r="B27" s="871" t="s">
        <v>18</v>
      </c>
      <c r="C27" s="54"/>
      <c r="D27" s="16"/>
      <c r="E27" s="17"/>
      <c r="F27" s="1"/>
      <c r="G27" s="1"/>
      <c r="H27" s="1"/>
      <c r="I27" s="1"/>
      <c r="J27" s="1"/>
      <c r="K27" s="1"/>
      <c r="L27" s="1"/>
    </row>
    <row r="28" spans="1:12" s="10" customFormat="1" ht="12.75" customHeight="1" x14ac:dyDescent="0.3">
      <c r="A28" s="14"/>
      <c r="B28" s="871" t="s">
        <v>620</v>
      </c>
      <c r="C28" s="54"/>
      <c r="D28" s="16"/>
      <c r="E28" s="17"/>
      <c r="F28" s="9"/>
      <c r="G28" s="9"/>
      <c r="H28" s="9"/>
      <c r="I28" s="9"/>
      <c r="J28" s="9"/>
      <c r="K28" s="9"/>
      <c r="L28" s="9"/>
    </row>
    <row r="29" spans="1:12" ht="12.75" customHeight="1" x14ac:dyDescent="0.25">
      <c r="A29" s="14"/>
      <c r="B29" s="871" t="s">
        <v>25</v>
      </c>
      <c r="C29" s="54"/>
      <c r="D29" s="38"/>
      <c r="E29" s="51"/>
      <c r="F29" s="1"/>
      <c r="G29" s="1"/>
      <c r="H29" s="1"/>
      <c r="I29" s="1"/>
      <c r="J29" s="1"/>
      <c r="K29" s="1"/>
      <c r="L29" s="1"/>
    </row>
    <row r="30" spans="1:12" ht="12.75" customHeight="1" x14ac:dyDescent="0.25">
      <c r="A30" s="11"/>
      <c r="B30" s="61"/>
      <c r="C30" s="62"/>
      <c r="D30" s="37"/>
      <c r="E30" s="50"/>
      <c r="F30" s="1"/>
      <c r="G30" s="1"/>
      <c r="H30" s="1"/>
      <c r="I30" s="1"/>
      <c r="J30" s="1"/>
      <c r="K30" s="1"/>
      <c r="L30" s="1"/>
    </row>
    <row r="31" spans="1:12" ht="12.75" customHeight="1" x14ac:dyDescent="0.25">
      <c r="A31" s="56"/>
      <c r="B31" s="894" t="s">
        <v>23</v>
      </c>
      <c r="C31" s="57"/>
      <c r="D31" s="58"/>
      <c r="E31" s="59"/>
      <c r="F31" s="1"/>
      <c r="G31" s="1"/>
      <c r="H31" s="1"/>
      <c r="I31" s="1"/>
      <c r="J31" s="1"/>
      <c r="K31" s="1"/>
      <c r="L31" s="1"/>
    </row>
    <row r="32" spans="1:12" x14ac:dyDescent="0.25">
      <c r="B32" s="5"/>
      <c r="C32" s="5"/>
      <c r="D32" s="13"/>
      <c r="E32" s="13"/>
      <c r="F32" s="1"/>
      <c r="G32" s="1"/>
      <c r="H32" s="1"/>
      <c r="I32" s="1"/>
      <c r="J32" s="1"/>
      <c r="K32" s="1"/>
      <c r="L32" s="1"/>
    </row>
    <row r="33" spans="1:12" s="29" customFormat="1" ht="15.75" x14ac:dyDescent="0.25">
      <c r="A33" s="5"/>
      <c r="B33" s="52" t="s">
        <v>24</v>
      </c>
      <c r="C33" s="21"/>
      <c r="D33" s="40"/>
      <c r="E33" s="22"/>
      <c r="F33" s="28"/>
      <c r="G33" s="28"/>
      <c r="H33" s="28"/>
      <c r="I33" s="28"/>
      <c r="J33" s="28"/>
      <c r="K33" s="28"/>
      <c r="L33" s="28"/>
    </row>
    <row r="34" spans="1:12" ht="15.75" x14ac:dyDescent="0.25">
      <c r="A34" s="1"/>
      <c r="B34" s="3"/>
      <c r="C34" s="3"/>
      <c r="D34" s="41"/>
      <c r="E34" s="4"/>
      <c r="F34" s="1"/>
      <c r="G34" s="1"/>
      <c r="H34" s="1"/>
      <c r="I34" s="1"/>
      <c r="J34" s="1"/>
      <c r="K34" s="1"/>
      <c r="L34" s="1"/>
    </row>
    <row r="35" spans="1:12" ht="15.75" x14ac:dyDescent="0.25">
      <c r="A35" s="4"/>
      <c r="B35" s="42"/>
      <c r="C35" s="42"/>
      <c r="D35" s="42"/>
      <c r="E35" s="42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20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20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20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20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20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20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20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20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20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20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20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20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20"/>
      <c r="E48" s="1"/>
    </row>
    <row r="49" spans="1:5" x14ac:dyDescent="0.25">
      <c r="A49" s="1"/>
      <c r="B49" s="1"/>
      <c r="C49" s="1"/>
      <c r="D49" s="20"/>
      <c r="E49" s="1"/>
    </row>
    <row r="50" spans="1:5" x14ac:dyDescent="0.25">
      <c r="A50" s="1"/>
    </row>
  </sheetData>
  <mergeCells count="4">
    <mergeCell ref="A3:E3"/>
    <mergeCell ref="A4:E4"/>
    <mergeCell ref="A5:E5"/>
    <mergeCell ref="A1:E1"/>
  </mergeCells>
  <pageMargins left="0.75" right="0.75" top="1" bottom="1" header="0.5" footer="0.5"/>
  <pageSetup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6"/>
  <sheetViews>
    <sheetView showGridLines="0" workbookViewId="0">
      <selection activeCell="A27" sqref="A27"/>
    </sheetView>
  </sheetViews>
  <sheetFormatPr defaultColWidth="11.42578125" defaultRowHeight="11.25" x14ac:dyDescent="0.2"/>
  <cols>
    <col min="1" max="1" width="11.42578125" style="68" customWidth="1"/>
    <col min="2" max="2" width="4.42578125" style="68" customWidth="1"/>
    <col min="3" max="3" width="72.28515625" style="68" bestFit="1" customWidth="1"/>
    <col min="4" max="4" width="9.140625" style="80" customWidth="1"/>
    <col min="5" max="5" width="11.42578125" style="68" bestFit="1" customWidth="1"/>
    <col min="6" max="6" width="11.42578125" style="69" bestFit="1" customWidth="1"/>
    <col min="7" max="7" width="11.42578125" style="68" customWidth="1"/>
    <col min="8" max="9" width="10" style="68" bestFit="1" customWidth="1"/>
    <col min="10" max="11" width="11.42578125" style="68" customWidth="1"/>
    <col min="12" max="12" width="53.85546875" style="68" bestFit="1" customWidth="1"/>
    <col min="13" max="13" width="7.85546875" style="68" customWidth="1"/>
    <col min="14" max="15" width="11" style="68" bestFit="1" customWidth="1"/>
    <col min="16" max="16384" width="11.42578125" style="68"/>
  </cols>
  <sheetData>
    <row r="1" spans="2:15" x14ac:dyDescent="0.2">
      <c r="D1" s="68"/>
    </row>
    <row r="2" spans="2:15" x14ac:dyDescent="0.2">
      <c r="C2" s="903" t="s">
        <v>653</v>
      </c>
      <c r="D2" s="903"/>
      <c r="E2" s="903"/>
      <c r="F2" s="903"/>
      <c r="G2" s="903"/>
      <c r="H2" s="903"/>
      <c r="I2" s="903"/>
      <c r="J2" s="903"/>
      <c r="K2" s="903"/>
      <c r="L2" s="903"/>
    </row>
    <row r="3" spans="2:15" x14ac:dyDescent="0.2">
      <c r="C3" s="94"/>
      <c r="D3" s="94"/>
      <c r="E3" s="94"/>
      <c r="F3" s="63"/>
      <c r="G3" s="95"/>
      <c r="H3" s="94"/>
      <c r="I3" s="94"/>
      <c r="J3" s="94"/>
      <c r="K3" s="94"/>
      <c r="L3" s="94"/>
    </row>
    <row r="4" spans="2:15" x14ac:dyDescent="0.2">
      <c r="C4" s="903" t="s">
        <v>58</v>
      </c>
      <c r="D4" s="903"/>
      <c r="E4" s="903"/>
      <c r="F4" s="903"/>
      <c r="G4" s="903"/>
      <c r="H4" s="903"/>
      <c r="I4" s="94"/>
      <c r="J4" s="94"/>
      <c r="K4" s="94"/>
      <c r="L4" s="94"/>
    </row>
    <row r="5" spans="2:15" x14ac:dyDescent="0.2">
      <c r="C5" s="904" t="s">
        <v>376</v>
      </c>
      <c r="D5" s="904"/>
      <c r="E5" s="904"/>
      <c r="F5" s="904"/>
      <c r="G5" s="904"/>
      <c r="H5" s="904"/>
      <c r="I5" s="97"/>
      <c r="J5" s="97"/>
      <c r="K5" s="97"/>
      <c r="L5" s="97"/>
    </row>
    <row r="6" spans="2:15" x14ac:dyDescent="0.2">
      <c r="C6" s="96"/>
      <c r="D6" s="96"/>
      <c r="E6" s="96"/>
      <c r="F6" s="96"/>
      <c r="G6" s="96"/>
      <c r="H6" s="96"/>
      <c r="I6" s="97"/>
      <c r="J6" s="97"/>
      <c r="K6" s="97"/>
      <c r="L6" s="97"/>
    </row>
    <row r="7" spans="2:15" x14ac:dyDescent="0.2">
      <c r="C7" s="96"/>
      <c r="D7" s="96"/>
      <c r="E7" s="96"/>
      <c r="F7" s="96"/>
      <c r="G7" s="96"/>
      <c r="H7" s="96"/>
      <c r="I7" s="97"/>
      <c r="J7" s="97"/>
      <c r="K7" s="97"/>
      <c r="L7" s="97"/>
    </row>
    <row r="8" spans="2:15" x14ac:dyDescent="0.2">
      <c r="C8" s="96"/>
      <c r="D8" s="96"/>
      <c r="E8" s="96"/>
      <c r="F8" s="96"/>
      <c r="G8" s="96"/>
      <c r="H8" s="96"/>
      <c r="I8" s="97"/>
      <c r="J8" s="97"/>
      <c r="K8" s="97"/>
      <c r="L8" s="97"/>
    </row>
    <row r="9" spans="2:15" ht="22.5" x14ac:dyDescent="0.2">
      <c r="B9" s="66" t="s">
        <v>55</v>
      </c>
      <c r="C9" s="66"/>
      <c r="D9" s="77" t="s">
        <v>377</v>
      </c>
      <c r="E9" s="66" t="s">
        <v>378</v>
      </c>
      <c r="F9" s="67" t="s">
        <v>379</v>
      </c>
      <c r="H9" s="68">
        <v>2011</v>
      </c>
      <c r="I9" s="68">
        <v>2011</v>
      </c>
      <c r="K9" s="98"/>
      <c r="L9" s="99"/>
      <c r="M9" s="895" t="s">
        <v>655</v>
      </c>
      <c r="N9" s="100" t="s">
        <v>494</v>
      </c>
      <c r="O9" s="101" t="s">
        <v>494</v>
      </c>
    </row>
    <row r="10" spans="2:15" x14ac:dyDescent="0.2">
      <c r="B10" s="896" t="s">
        <v>31</v>
      </c>
      <c r="C10" s="897" t="s">
        <v>380</v>
      </c>
      <c r="D10" s="78" t="s">
        <v>381</v>
      </c>
      <c r="E10" s="83">
        <v>91906515.269999996</v>
      </c>
      <c r="F10" s="84">
        <v>89348373.769999996</v>
      </c>
      <c r="H10" s="92">
        <f>+SUM(H11:H16)</f>
        <v>91906515</v>
      </c>
      <c r="I10" s="92">
        <f>+SUM(I11:I16)</f>
        <v>89348373</v>
      </c>
      <c r="K10" s="102"/>
      <c r="L10" s="103"/>
      <c r="M10" s="237" t="s">
        <v>319</v>
      </c>
      <c r="N10" s="104">
        <v>2011</v>
      </c>
      <c r="O10" s="105">
        <v>2010</v>
      </c>
    </row>
    <row r="11" spans="2:15" x14ac:dyDescent="0.2">
      <c r="B11" s="70" t="s">
        <v>32</v>
      </c>
      <c r="C11" s="853" t="s">
        <v>624</v>
      </c>
      <c r="D11" s="79"/>
      <c r="E11" s="118">
        <f>-+'[10]Pérdidas y ganancias'!$J$8</f>
        <v>62913369</v>
      </c>
      <c r="F11" s="72">
        <v>50943099.469999999</v>
      </c>
      <c r="H11" s="118">
        <f>-+'[10]Pérdidas y ganancias'!$J$8</f>
        <v>62913369</v>
      </c>
      <c r="I11" s="69">
        <v>50943099</v>
      </c>
      <c r="K11" s="106"/>
      <c r="L11" s="107"/>
      <c r="M11" s="108"/>
      <c r="N11" s="109"/>
      <c r="O11" s="110"/>
    </row>
    <row r="12" spans="2:15" x14ac:dyDescent="0.2">
      <c r="B12" s="70" t="s">
        <v>424</v>
      </c>
      <c r="C12" s="853" t="s">
        <v>382</v>
      </c>
      <c r="D12" s="79"/>
      <c r="E12" s="75">
        <v>32550</v>
      </c>
      <c r="F12" s="72">
        <v>2895531.39</v>
      </c>
      <c r="H12" s="69">
        <v>32550</v>
      </c>
      <c r="I12" s="69">
        <v>2895531</v>
      </c>
      <c r="K12" s="111"/>
      <c r="L12" s="898" t="s">
        <v>623</v>
      </c>
      <c r="M12" s="112"/>
      <c r="N12" s="113"/>
      <c r="O12" s="114"/>
    </row>
    <row r="13" spans="2:15" x14ac:dyDescent="0.2">
      <c r="B13" s="70" t="s">
        <v>500</v>
      </c>
      <c r="C13" s="853" t="s">
        <v>383</v>
      </c>
      <c r="D13" s="79"/>
      <c r="E13" s="76">
        <v>0</v>
      </c>
      <c r="F13" s="74">
        <v>0</v>
      </c>
      <c r="H13" s="133">
        <v>0</v>
      </c>
      <c r="I13" s="133">
        <v>0</v>
      </c>
      <c r="K13" s="106"/>
      <c r="L13" s="898" t="s">
        <v>445</v>
      </c>
      <c r="M13" s="112" t="s">
        <v>496</v>
      </c>
      <c r="N13" s="115">
        <f>+SUM(N14:N16)</f>
        <v>91906515</v>
      </c>
      <c r="O13" s="116">
        <f>+SUM(O14:O16)</f>
        <v>89348373</v>
      </c>
    </row>
    <row r="14" spans="2:15" x14ac:dyDescent="0.2">
      <c r="B14" s="70" t="s">
        <v>332</v>
      </c>
      <c r="C14" s="853" t="s">
        <v>384</v>
      </c>
      <c r="D14" s="79"/>
      <c r="E14" s="76">
        <v>0</v>
      </c>
      <c r="F14" s="72">
        <v>16122.95</v>
      </c>
      <c r="H14" s="133">
        <v>0</v>
      </c>
      <c r="I14" s="69">
        <v>16123</v>
      </c>
      <c r="K14" s="106"/>
      <c r="L14" s="107" t="s">
        <v>624</v>
      </c>
      <c r="M14" s="112"/>
      <c r="N14" s="118">
        <f>-+'[10]Pérdidas y ganancias'!$J$8</f>
        <v>62913369</v>
      </c>
      <c r="O14" s="119">
        <f>-+'[10]Pérdidas y ganancias'!$L$8</f>
        <v>50943099</v>
      </c>
    </row>
    <row r="15" spans="2:15" x14ac:dyDescent="0.2">
      <c r="B15" s="70" t="s">
        <v>318</v>
      </c>
      <c r="C15" s="853" t="s">
        <v>385</v>
      </c>
      <c r="D15" s="79"/>
      <c r="E15" s="75">
        <v>28960595.510000002</v>
      </c>
      <c r="F15" s="72">
        <v>35446667.490000002</v>
      </c>
      <c r="H15" s="69">
        <v>28960596</v>
      </c>
      <c r="I15" s="69">
        <v>35446668</v>
      </c>
      <c r="K15" s="106"/>
      <c r="L15" s="107" t="s">
        <v>495</v>
      </c>
      <c r="M15" s="112"/>
      <c r="N15" s="120">
        <f>-+'[10]Pérdidas y ganancias'!$J$9</f>
        <v>32550</v>
      </c>
      <c r="O15" s="121">
        <f>-+'[10]Pérdidas y ganancias'!$L$9</f>
        <v>2958607</v>
      </c>
    </row>
    <row r="16" spans="2:15" x14ac:dyDescent="0.2">
      <c r="B16" s="70" t="s">
        <v>330</v>
      </c>
      <c r="C16" s="853" t="s">
        <v>386</v>
      </c>
      <c r="D16" s="79"/>
      <c r="E16" s="76">
        <v>0</v>
      </c>
      <c r="F16" s="72">
        <v>46952.47</v>
      </c>
      <c r="H16" s="69"/>
      <c r="I16" s="69">
        <v>46952</v>
      </c>
      <c r="K16" s="106"/>
      <c r="L16" s="854" t="s">
        <v>11</v>
      </c>
      <c r="M16" s="112"/>
      <c r="N16" s="120">
        <f>-+'[10]Pérdidas y ganancias'!$J$21</f>
        <v>28960596</v>
      </c>
      <c r="O16" s="121">
        <f>-+'[10]Pérdidas y ganancias'!$L$21</f>
        <v>35446667</v>
      </c>
    </row>
    <row r="17" spans="2:15" x14ac:dyDescent="0.2">
      <c r="B17" s="70" t="s">
        <v>33</v>
      </c>
      <c r="C17" s="853" t="s">
        <v>301</v>
      </c>
      <c r="D17" s="79"/>
      <c r="E17" s="76">
        <v>0</v>
      </c>
      <c r="F17" s="74">
        <v>0</v>
      </c>
      <c r="H17" s="133">
        <v>0</v>
      </c>
      <c r="I17" s="133">
        <v>0</v>
      </c>
      <c r="K17" s="106"/>
      <c r="L17" s="107" t="s">
        <v>625</v>
      </c>
      <c r="M17" s="112"/>
      <c r="N17" s="123">
        <v>0</v>
      </c>
      <c r="O17" s="116">
        <v>-521482.92</v>
      </c>
    </row>
    <row r="18" spans="2:15" x14ac:dyDescent="0.2">
      <c r="B18" s="70" t="s">
        <v>34</v>
      </c>
      <c r="C18" s="853" t="s">
        <v>388</v>
      </c>
      <c r="D18" s="79"/>
      <c r="E18" s="76">
        <v>0</v>
      </c>
      <c r="F18" s="74">
        <v>0</v>
      </c>
      <c r="H18" s="133">
        <v>0</v>
      </c>
      <c r="I18" s="133">
        <v>0</v>
      </c>
      <c r="K18" s="106"/>
      <c r="L18" s="122"/>
      <c r="M18" s="112"/>
      <c r="N18" s="120"/>
      <c r="O18" s="121"/>
    </row>
    <row r="19" spans="2:15" x14ac:dyDescent="0.2">
      <c r="B19" s="82" t="s">
        <v>35</v>
      </c>
      <c r="C19" s="899" t="s">
        <v>625</v>
      </c>
      <c r="D19" s="85"/>
      <c r="E19" s="130">
        <v>-959050.06</v>
      </c>
      <c r="F19" s="84">
        <v>-521482.92</v>
      </c>
      <c r="H19" s="132">
        <v>0</v>
      </c>
      <c r="I19" s="92">
        <v>-521483</v>
      </c>
      <c r="K19" s="106"/>
      <c r="L19" s="898" t="s">
        <v>317</v>
      </c>
      <c r="M19" s="112"/>
      <c r="N19" s="115">
        <f>-+'[10]Pérdidas y ganancias'!$J$13</f>
        <v>134681</v>
      </c>
      <c r="O19" s="116">
        <f>-+'[10]Pérdidas y ganancias'!$L$13</f>
        <v>76111</v>
      </c>
    </row>
    <row r="20" spans="2:15" x14ac:dyDescent="0.2">
      <c r="B20" s="70" t="s">
        <v>32</v>
      </c>
      <c r="C20" s="853" t="s">
        <v>389</v>
      </c>
      <c r="D20" s="79"/>
      <c r="E20" s="75">
        <v>-959050.06</v>
      </c>
      <c r="F20" s="72">
        <v>-521482.92</v>
      </c>
      <c r="H20" s="69">
        <v>-959050</v>
      </c>
      <c r="I20" s="69">
        <v>-521483</v>
      </c>
      <c r="K20" s="106"/>
      <c r="L20" s="898" t="s">
        <v>626</v>
      </c>
      <c r="M20" s="112" t="s">
        <v>499</v>
      </c>
      <c r="N20" s="115">
        <f>+SUM(N21:N22)</f>
        <v>-2142457</v>
      </c>
      <c r="O20" s="116">
        <f>+SUM(O21:O22)</f>
        <v>-1906582</v>
      </c>
    </row>
    <row r="21" spans="2:15" x14ac:dyDescent="0.2">
      <c r="B21" s="70" t="s">
        <v>424</v>
      </c>
      <c r="C21" s="853" t="s">
        <v>390</v>
      </c>
      <c r="D21" s="79"/>
      <c r="E21" s="76">
        <v>0</v>
      </c>
      <c r="F21" s="74">
        <v>0</v>
      </c>
      <c r="H21" s="133">
        <v>0</v>
      </c>
      <c r="I21" s="133">
        <v>0</v>
      </c>
      <c r="K21" s="106"/>
      <c r="L21" s="107" t="s">
        <v>627</v>
      </c>
      <c r="M21" s="112"/>
      <c r="N21" s="120">
        <f>-+'[10]Pérdidas y ganancias'!$J$16</f>
        <v>-2099111</v>
      </c>
      <c r="O21" s="121">
        <f>-+'[10]Pérdidas y ganancias'!$L$16</f>
        <v>-1868845</v>
      </c>
    </row>
    <row r="22" spans="2:15" x14ac:dyDescent="0.2">
      <c r="B22" s="70" t="s">
        <v>500</v>
      </c>
      <c r="C22" s="853" t="s">
        <v>391</v>
      </c>
      <c r="D22" s="79"/>
      <c r="E22" s="76">
        <v>0</v>
      </c>
      <c r="F22" s="74">
        <v>0</v>
      </c>
      <c r="H22" s="133">
        <v>0</v>
      </c>
      <c r="I22" s="133">
        <v>0</v>
      </c>
      <c r="K22" s="111"/>
      <c r="L22" s="107" t="s">
        <v>10</v>
      </c>
      <c r="M22" s="112"/>
      <c r="N22" s="120">
        <f>-+'[10]Pérdidas y ganancias'!$J$18</f>
        <v>-43346</v>
      </c>
      <c r="O22" s="121">
        <f>-+'[10]Pérdidas y ganancias'!$L$18</f>
        <v>-37737</v>
      </c>
    </row>
    <row r="23" spans="2:15" x14ac:dyDescent="0.2">
      <c r="B23" s="82" t="s">
        <v>36</v>
      </c>
      <c r="C23" s="899" t="s">
        <v>392</v>
      </c>
      <c r="D23" s="85"/>
      <c r="E23" s="86">
        <v>0</v>
      </c>
      <c r="F23" s="87">
        <v>0</v>
      </c>
      <c r="H23" s="133">
        <v>0</v>
      </c>
      <c r="I23" s="133">
        <v>0</v>
      </c>
      <c r="K23" s="111"/>
      <c r="L23" s="898" t="s">
        <v>430</v>
      </c>
      <c r="M23" s="112"/>
      <c r="N23" s="115">
        <f>+SUM(N24:N25)</f>
        <v>76185</v>
      </c>
      <c r="O23" s="116">
        <f>+SUM(O24:O25)</f>
        <v>78025</v>
      </c>
    </row>
    <row r="24" spans="2:15" x14ac:dyDescent="0.2">
      <c r="B24" s="82" t="s">
        <v>37</v>
      </c>
      <c r="C24" s="899" t="s">
        <v>393</v>
      </c>
      <c r="D24" s="85"/>
      <c r="E24" s="83">
        <v>134680.98000000001</v>
      </c>
      <c r="F24" s="84">
        <v>76111.259999999995</v>
      </c>
      <c r="H24" s="92">
        <v>134681</v>
      </c>
      <c r="I24" s="92">
        <v>76111</v>
      </c>
      <c r="K24" s="106"/>
      <c r="L24" s="854" t="s">
        <v>629</v>
      </c>
      <c r="M24" s="112"/>
      <c r="N24" s="120">
        <f>-+'[10]Pérdidas y ganancias'!$J$20</f>
        <v>76185</v>
      </c>
      <c r="O24" s="121">
        <f>-+'[10]Pérdidas y ganancias'!$L$20</f>
        <v>78025</v>
      </c>
    </row>
    <row r="25" spans="2:15" x14ac:dyDescent="0.2">
      <c r="B25" s="82" t="s">
        <v>38</v>
      </c>
      <c r="C25" s="899" t="s">
        <v>626</v>
      </c>
      <c r="D25" s="79" t="s">
        <v>394</v>
      </c>
      <c r="E25" s="83">
        <v>-2142456.75</v>
      </c>
      <c r="F25" s="84">
        <v>-1906582.06</v>
      </c>
      <c r="H25" s="92">
        <f>+SUM(H26:H29)</f>
        <v>-2142457</v>
      </c>
      <c r="I25" s="92">
        <f>+SUM(I26:I29)</f>
        <v>-1906582</v>
      </c>
      <c r="K25" s="106"/>
      <c r="L25" s="122"/>
      <c r="M25" s="112"/>
      <c r="N25" s="120"/>
      <c r="O25" s="121"/>
    </row>
    <row r="26" spans="2:15" x14ac:dyDescent="0.2">
      <c r="B26" s="70" t="s">
        <v>32</v>
      </c>
      <c r="C26" s="853" t="s">
        <v>395</v>
      </c>
      <c r="D26" s="79"/>
      <c r="E26" s="75">
        <v>-2099110.7000000002</v>
      </c>
      <c r="F26" s="72">
        <v>-1868844.77</v>
      </c>
      <c r="H26" s="69">
        <v>-2099111</v>
      </c>
      <c r="I26" s="69">
        <v>-1868845</v>
      </c>
      <c r="K26" s="106"/>
      <c r="L26" s="898" t="s">
        <v>630</v>
      </c>
      <c r="M26" s="112"/>
      <c r="N26" s="115">
        <f>+SUM(N27:N28)</f>
        <v>-36216690</v>
      </c>
      <c r="O26" s="116">
        <f>+SUM(O27:O28)</f>
        <v>-36369723</v>
      </c>
    </row>
    <row r="27" spans="2:15" x14ac:dyDescent="0.2">
      <c r="B27" s="70" t="s">
        <v>424</v>
      </c>
      <c r="C27" s="853" t="s">
        <v>627</v>
      </c>
      <c r="D27" s="79"/>
      <c r="E27" s="76">
        <v>0</v>
      </c>
      <c r="F27" s="74">
        <v>0</v>
      </c>
      <c r="H27" s="133">
        <v>0</v>
      </c>
      <c r="I27" s="133">
        <v>0</v>
      </c>
      <c r="K27" s="106"/>
      <c r="L27" s="107" t="s">
        <v>631</v>
      </c>
      <c r="M27" s="112"/>
      <c r="N27" s="120">
        <f>-+'[10]Pérdidas y ganancias'!$J$23</f>
        <v>-28476377</v>
      </c>
      <c r="O27" s="121">
        <f>-+'[10]Pérdidas y ganancias'!$L$23</f>
        <v>-28513397</v>
      </c>
    </row>
    <row r="28" spans="2:15" x14ac:dyDescent="0.2">
      <c r="B28" s="70" t="s">
        <v>500</v>
      </c>
      <c r="C28" s="853" t="s">
        <v>396</v>
      </c>
      <c r="D28" s="79"/>
      <c r="E28" s="76">
        <v>0</v>
      </c>
      <c r="F28" s="74">
        <v>0</v>
      </c>
      <c r="H28" s="133">
        <v>0</v>
      </c>
      <c r="I28" s="133">
        <v>0</v>
      </c>
      <c r="K28" s="106"/>
      <c r="L28" s="107" t="s">
        <v>632</v>
      </c>
      <c r="M28" s="112" t="s">
        <v>501</v>
      </c>
      <c r="N28" s="120">
        <f>-+'[10]Pérdidas y ganancias'!$J$24</f>
        <v>-7740313</v>
      </c>
      <c r="O28" s="121">
        <f>-+'[10]Pérdidas y ganancias'!$L$24</f>
        <v>-7856326</v>
      </c>
    </row>
    <row r="29" spans="2:15" x14ac:dyDescent="0.2">
      <c r="B29" s="70" t="s">
        <v>332</v>
      </c>
      <c r="C29" s="853" t="s">
        <v>397</v>
      </c>
      <c r="D29" s="79"/>
      <c r="E29" s="75">
        <v>-43346.05</v>
      </c>
      <c r="F29" s="72">
        <v>-37737.29</v>
      </c>
      <c r="H29" s="69">
        <v>-43346</v>
      </c>
      <c r="I29" s="69">
        <v>-37737</v>
      </c>
      <c r="K29" s="111"/>
      <c r="L29" s="898" t="s">
        <v>633</v>
      </c>
      <c r="M29" s="112"/>
      <c r="N29" s="115">
        <f>+SUM(N30:N33)</f>
        <v>-53414087</v>
      </c>
      <c r="O29" s="116">
        <f>+SUM(O30:O32)</f>
        <v>-49980175</v>
      </c>
    </row>
    <row r="30" spans="2:15" x14ac:dyDescent="0.2">
      <c r="B30" s="82" t="s">
        <v>39</v>
      </c>
      <c r="C30" s="899" t="s">
        <v>398</v>
      </c>
      <c r="D30" s="85"/>
      <c r="E30" s="83">
        <v>76185.070000000007</v>
      </c>
      <c r="F30" s="84">
        <v>78025.240000000005</v>
      </c>
      <c r="H30" s="92">
        <f>+SUM(H31:H33)</f>
        <v>76185</v>
      </c>
      <c r="I30" s="92">
        <f>+SUM(I31:I33)</f>
        <v>78025</v>
      </c>
      <c r="K30" s="111"/>
      <c r="L30" s="107" t="s">
        <v>634</v>
      </c>
      <c r="M30" s="112"/>
      <c r="N30" s="120">
        <f>-+'[10]Pérdidas y ganancias'!$J$27+1</f>
        <v>-51962957</v>
      </c>
      <c r="O30" s="121">
        <f>-+'[10]Pérdidas y ganancias'!$L$27</f>
        <v>-49878028</v>
      </c>
    </row>
    <row r="31" spans="2:15" x14ac:dyDescent="0.2">
      <c r="B31" s="70" t="s">
        <v>32</v>
      </c>
      <c r="C31" s="853" t="s">
        <v>628</v>
      </c>
      <c r="D31" s="79"/>
      <c r="E31" s="75">
        <v>14000</v>
      </c>
      <c r="F31" s="72">
        <v>78025.240000000005</v>
      </c>
      <c r="H31" s="69">
        <v>14000</v>
      </c>
      <c r="I31" s="69">
        <v>78025</v>
      </c>
      <c r="K31" s="111"/>
      <c r="L31" s="107" t="s">
        <v>635</v>
      </c>
      <c r="M31" s="112"/>
      <c r="N31" s="120">
        <f>-+'[10]Pérdidas y ganancias'!$J$28</f>
        <v>-111043</v>
      </c>
      <c r="O31" s="121">
        <f>-+'[10]Pérdidas y ganancias'!$L$28</f>
        <v>-9221</v>
      </c>
    </row>
    <row r="32" spans="2:15" x14ac:dyDescent="0.2">
      <c r="B32" s="70" t="s">
        <v>424</v>
      </c>
      <c r="C32" s="853" t="s">
        <v>399</v>
      </c>
      <c r="D32" s="79"/>
      <c r="E32" s="76">
        <v>0</v>
      </c>
      <c r="F32" s="74">
        <v>0</v>
      </c>
      <c r="H32" s="133">
        <v>0</v>
      </c>
      <c r="I32" s="133">
        <v>0</v>
      </c>
      <c r="K32" s="106"/>
      <c r="L32" s="107" t="s">
        <v>12</v>
      </c>
      <c r="M32" s="112"/>
      <c r="N32" s="120">
        <f>-+'[10]Pérdidas y ganancias'!$J$29</f>
        <v>-1328830</v>
      </c>
      <c r="O32" s="121">
        <f>-+'[10]Pérdidas y ganancias'!$L$29</f>
        <v>-92926</v>
      </c>
    </row>
    <row r="33" spans="2:15" x14ac:dyDescent="0.2">
      <c r="B33" s="70" t="s">
        <v>500</v>
      </c>
      <c r="C33" s="853" t="s">
        <v>629</v>
      </c>
      <c r="D33" s="79"/>
      <c r="E33" s="75">
        <v>62185.07</v>
      </c>
      <c r="F33" s="74">
        <v>0</v>
      </c>
      <c r="H33" s="69">
        <v>62185</v>
      </c>
      <c r="I33" s="133">
        <v>0</v>
      </c>
      <c r="K33" s="106"/>
      <c r="L33" s="107" t="s">
        <v>637</v>
      </c>
      <c r="M33" s="112"/>
      <c r="N33" s="120">
        <f>-+'[10]Pérdidas y ganancias'!$J$30</f>
        <v>-11257</v>
      </c>
      <c r="O33" s="124">
        <f>+'[10]Pérdidas y ganancias'!$L$30</f>
        <v>0</v>
      </c>
    </row>
    <row r="34" spans="2:15" x14ac:dyDescent="0.2">
      <c r="B34" s="82" t="s">
        <v>40</v>
      </c>
      <c r="C34" s="899" t="s">
        <v>630</v>
      </c>
      <c r="D34" s="85"/>
      <c r="E34" s="83">
        <v>-36216690.460000001</v>
      </c>
      <c r="F34" s="84">
        <v>-36369722.969999999</v>
      </c>
      <c r="H34" s="92">
        <f>+SUM(H35:H36)</f>
        <v>-36216690</v>
      </c>
      <c r="I34" s="92">
        <f>+SUM(I35:I36)</f>
        <v>-36369723</v>
      </c>
      <c r="K34" s="106"/>
      <c r="L34" s="898" t="s">
        <v>638</v>
      </c>
      <c r="M34" s="112"/>
      <c r="N34" s="115">
        <f>-+'[10]Pérdidas y ganancias'!$J$32</f>
        <v>-10922706</v>
      </c>
      <c r="O34" s="116">
        <f>-+'[10]Pérdidas y ganancias'!$L$32</f>
        <v>-10797793</v>
      </c>
    </row>
    <row r="35" spans="2:15" x14ac:dyDescent="0.2">
      <c r="B35" s="70" t="s">
        <v>32</v>
      </c>
      <c r="C35" s="853" t="s">
        <v>631</v>
      </c>
      <c r="D35" s="79"/>
      <c r="E35" s="75">
        <v>-28476377.210000001</v>
      </c>
      <c r="F35" s="72">
        <v>-28513396.809999999</v>
      </c>
      <c r="H35" s="69">
        <v>-28476377</v>
      </c>
      <c r="I35" s="69">
        <v>-28513397</v>
      </c>
      <c r="K35" s="106"/>
      <c r="L35" s="898" t="s">
        <v>13</v>
      </c>
      <c r="M35" s="112"/>
      <c r="N35" s="115">
        <f>-+'[10]Pérdidas y ganancias'!$J$34</f>
        <v>9790946</v>
      </c>
      <c r="O35" s="116">
        <f>-+'[10]Pérdidas y ganancias'!$L$34</f>
        <v>9928604</v>
      </c>
    </row>
    <row r="36" spans="2:15" x14ac:dyDescent="0.2">
      <c r="B36" s="70" t="s">
        <v>424</v>
      </c>
      <c r="C36" s="853" t="s">
        <v>632</v>
      </c>
      <c r="D36" s="79" t="s">
        <v>400</v>
      </c>
      <c r="E36" s="75">
        <v>-7740313.25</v>
      </c>
      <c r="F36" s="72">
        <v>-7856326.1600000001</v>
      </c>
      <c r="H36" s="69">
        <v>-7740313</v>
      </c>
      <c r="I36" s="69">
        <v>-7856326</v>
      </c>
      <c r="K36" s="106"/>
      <c r="L36" s="898" t="s">
        <v>403</v>
      </c>
      <c r="M36" s="112"/>
      <c r="N36" s="115">
        <f>+SUM(N37:N37)</f>
        <v>101999</v>
      </c>
      <c r="O36" s="116">
        <f>+SUM(O37:O37)</f>
        <v>-291327</v>
      </c>
    </row>
    <row r="37" spans="2:15" x14ac:dyDescent="0.2">
      <c r="B37" s="70" t="s">
        <v>500</v>
      </c>
      <c r="C37" s="853" t="s">
        <v>401</v>
      </c>
      <c r="D37" s="79"/>
      <c r="E37" s="76">
        <v>0</v>
      </c>
      <c r="F37" s="74">
        <v>0</v>
      </c>
      <c r="H37" s="133">
        <v>0</v>
      </c>
      <c r="I37" s="133">
        <v>0</v>
      </c>
      <c r="K37" s="106"/>
      <c r="L37" s="107" t="s">
        <v>640</v>
      </c>
      <c r="M37" s="112"/>
      <c r="N37" s="120">
        <f>-+'[10]Pérdidas y ganancias'!$J$38</f>
        <v>101999</v>
      </c>
      <c r="O37" s="121">
        <f>-+'[10]Pérdidas y ganancias'!$L$38</f>
        <v>-291327</v>
      </c>
    </row>
    <row r="38" spans="2:15" x14ac:dyDescent="0.2">
      <c r="B38" s="82" t="s">
        <v>41</v>
      </c>
      <c r="C38" s="899" t="s">
        <v>633</v>
      </c>
      <c r="D38" s="85"/>
      <c r="E38" s="113">
        <v>-52455038.780000001</v>
      </c>
      <c r="F38" s="84">
        <v>-49980175.100000001</v>
      </c>
      <c r="H38" s="92">
        <f>+SUM(H39:H42)</f>
        <v>-53414087</v>
      </c>
      <c r="I38" s="92">
        <f>+SUM(I39:I41)</f>
        <v>-49980175</v>
      </c>
      <c r="K38" s="106"/>
      <c r="L38" s="900" t="s">
        <v>642</v>
      </c>
      <c r="M38" s="125"/>
      <c r="N38" s="115">
        <f>+N39</f>
        <v>-128938</v>
      </c>
      <c r="O38" s="126">
        <f>O39</f>
        <v>-14397</v>
      </c>
    </row>
    <row r="39" spans="2:15" x14ac:dyDescent="0.2">
      <c r="B39" s="70" t="s">
        <v>32</v>
      </c>
      <c r="C39" s="853" t="s">
        <v>634</v>
      </c>
      <c r="D39" s="79"/>
      <c r="E39" s="109">
        <v>-51962957.409999996</v>
      </c>
      <c r="F39" s="72">
        <v>-49878027.649999999</v>
      </c>
      <c r="H39" s="69">
        <v>-51962957</v>
      </c>
      <c r="I39" s="69">
        <v>-49878028</v>
      </c>
      <c r="K39" s="106"/>
      <c r="L39" s="854" t="s">
        <v>26</v>
      </c>
      <c r="M39" s="112"/>
      <c r="N39" s="120">
        <f>-+'[10]Pérdidas y ganancias'!$J$41</f>
        <v>-128938</v>
      </c>
      <c r="O39" s="121">
        <f>-+'[10]Pérdidas y ganancias'!$L$41</f>
        <v>-14397</v>
      </c>
    </row>
    <row r="40" spans="2:15" x14ac:dyDescent="0.2">
      <c r="B40" s="70" t="s">
        <v>424</v>
      </c>
      <c r="C40" s="853" t="s">
        <v>635</v>
      </c>
      <c r="D40" s="79"/>
      <c r="E40" s="109">
        <v>-111043.67</v>
      </c>
      <c r="F40" s="72">
        <v>-9218.39</v>
      </c>
      <c r="H40" s="69">
        <v>-111043</v>
      </c>
      <c r="I40" s="69">
        <v>-9218</v>
      </c>
      <c r="K40" s="106"/>
      <c r="L40" s="122"/>
      <c r="M40" s="112"/>
      <c r="N40" s="120"/>
      <c r="O40" s="121"/>
    </row>
    <row r="41" spans="2:15" x14ac:dyDescent="0.2">
      <c r="B41" s="70" t="s">
        <v>500</v>
      </c>
      <c r="C41" s="853" t="s">
        <v>636</v>
      </c>
      <c r="D41" s="79"/>
      <c r="E41" s="109">
        <v>-381037.7</v>
      </c>
      <c r="F41" s="72">
        <v>-92929.06</v>
      </c>
      <c r="H41" s="131">
        <f>-+'[10]Pérdidas y ganancias'!$J$29</f>
        <v>-1328830</v>
      </c>
      <c r="I41" s="69">
        <v>-92929</v>
      </c>
      <c r="K41" s="106"/>
      <c r="L41" s="898" t="s">
        <v>643</v>
      </c>
      <c r="M41" s="112"/>
      <c r="N41" s="127">
        <f>+N38+N36+N35+N34+N29+N26+N23+N20+N13+N17+N19</f>
        <v>-814552</v>
      </c>
      <c r="O41" s="127">
        <f>+O38+O36+O35+O34+O29+O26+O23+O20+O13+O17+O19</f>
        <v>-450366.91999999993</v>
      </c>
    </row>
    <row r="42" spans="2:15" x14ac:dyDescent="0.2">
      <c r="B42" s="70" t="s">
        <v>332</v>
      </c>
      <c r="C42" s="853" t="s">
        <v>637</v>
      </c>
      <c r="D42" s="79"/>
      <c r="E42" s="120">
        <f>-+'[10]Pérdidas y ganancias'!$J$30</f>
        <v>-11257</v>
      </c>
      <c r="F42" s="74">
        <v>0</v>
      </c>
      <c r="H42" s="131">
        <f>-+'[10]Pérdidas y ganancias'!$J$30</f>
        <v>-11257</v>
      </c>
      <c r="I42" s="133">
        <v>0</v>
      </c>
    </row>
    <row r="43" spans="2:15" x14ac:dyDescent="0.2">
      <c r="B43" s="82" t="s">
        <v>661</v>
      </c>
      <c r="C43" s="899" t="s">
        <v>638</v>
      </c>
      <c r="D43" s="85"/>
      <c r="E43" s="83">
        <v>-10922705.85</v>
      </c>
      <c r="F43" s="84">
        <v>-10797793.300000001</v>
      </c>
      <c r="H43" s="92">
        <v>-10922706</v>
      </c>
      <c r="I43" s="92">
        <v>-10797793</v>
      </c>
    </row>
    <row r="44" spans="2:15" x14ac:dyDescent="0.2">
      <c r="B44" s="82" t="s">
        <v>42</v>
      </c>
      <c r="C44" s="899" t="s">
        <v>639</v>
      </c>
      <c r="D44" s="85"/>
      <c r="E44" s="83">
        <v>9790945.9499999993</v>
      </c>
      <c r="F44" s="84">
        <v>9928604.2300000004</v>
      </c>
      <c r="H44" s="92">
        <v>9790946</v>
      </c>
      <c r="I44" s="92">
        <v>9928604</v>
      </c>
    </row>
    <row r="45" spans="2:15" x14ac:dyDescent="0.2">
      <c r="B45" s="82" t="s">
        <v>43</v>
      </c>
      <c r="C45" s="899" t="s">
        <v>402</v>
      </c>
      <c r="D45" s="85"/>
      <c r="E45" s="86">
        <v>0</v>
      </c>
      <c r="F45" s="87">
        <v>0</v>
      </c>
      <c r="H45" s="133">
        <v>0</v>
      </c>
      <c r="I45" s="133">
        <v>0</v>
      </c>
    </row>
    <row r="46" spans="2:15" x14ac:dyDescent="0.2">
      <c r="B46" s="82" t="s">
        <v>44</v>
      </c>
      <c r="C46" s="899" t="s">
        <v>302</v>
      </c>
      <c r="D46" s="85"/>
      <c r="E46" s="83">
        <v>101998.94</v>
      </c>
      <c r="F46" s="84">
        <v>-291326.88</v>
      </c>
      <c r="H46" s="92">
        <v>101999</v>
      </c>
      <c r="I46" s="92">
        <v>-291327</v>
      </c>
    </row>
    <row r="47" spans="2:15" x14ac:dyDescent="0.2">
      <c r="B47" s="70" t="s">
        <v>32</v>
      </c>
      <c r="C47" s="853" t="s">
        <v>640</v>
      </c>
      <c r="D47" s="79"/>
      <c r="E47" s="75">
        <v>101998.94</v>
      </c>
      <c r="F47" s="72">
        <v>-291326.88</v>
      </c>
      <c r="H47" s="69">
        <v>101999</v>
      </c>
      <c r="I47" s="69">
        <v>-291327</v>
      </c>
    </row>
    <row r="48" spans="2:15" x14ac:dyDescent="0.2">
      <c r="B48" s="70" t="s">
        <v>424</v>
      </c>
      <c r="C48" s="853" t="s">
        <v>650</v>
      </c>
      <c r="D48" s="79"/>
      <c r="E48" s="76">
        <v>0</v>
      </c>
      <c r="F48" s="74">
        <v>0</v>
      </c>
      <c r="H48" s="133">
        <v>0</v>
      </c>
      <c r="I48" s="133">
        <v>0</v>
      </c>
    </row>
    <row r="49" spans="2:12" x14ac:dyDescent="0.2">
      <c r="B49" s="82" t="s">
        <v>45</v>
      </c>
      <c r="C49" s="899" t="s">
        <v>642</v>
      </c>
      <c r="D49" s="85"/>
      <c r="E49" s="83">
        <v>-128937.33</v>
      </c>
      <c r="F49" s="84">
        <v>-14396.84</v>
      </c>
      <c r="H49" s="92">
        <v>-128938</v>
      </c>
      <c r="I49" s="92">
        <v>-14396</v>
      </c>
    </row>
    <row r="50" spans="2:12" x14ac:dyDescent="0.2">
      <c r="B50" s="73"/>
      <c r="C50" s="71"/>
      <c r="D50" s="79"/>
      <c r="E50" s="76">
        <v>0</v>
      </c>
      <c r="F50" s="74">
        <v>0</v>
      </c>
      <c r="H50" s="134">
        <v>0</v>
      </c>
      <c r="I50" s="134">
        <v>0</v>
      </c>
    </row>
    <row r="51" spans="2:12" x14ac:dyDescent="0.2">
      <c r="B51" s="82" t="s">
        <v>306</v>
      </c>
      <c r="C51" s="899" t="s">
        <v>46</v>
      </c>
      <c r="D51" s="85"/>
      <c r="E51" s="83">
        <v>-814553.02000001899</v>
      </c>
      <c r="F51" s="84">
        <v>-450365.57</v>
      </c>
      <c r="H51" s="92">
        <f>+H49+H46+H44+H43+H38+H34+H30+H25+H24+H19+H10</f>
        <v>-814552</v>
      </c>
      <c r="I51" s="92">
        <f>+I49+I46+I44+I43+I38+I34+I30+I25+I24+I19+I10</f>
        <v>-450366</v>
      </c>
    </row>
    <row r="52" spans="2:12" x14ac:dyDescent="0.2">
      <c r="B52" s="82" t="s">
        <v>47</v>
      </c>
      <c r="C52" s="899" t="s">
        <v>644</v>
      </c>
      <c r="D52" s="79" t="s">
        <v>645</v>
      </c>
      <c r="E52" s="83">
        <v>544266.37</v>
      </c>
      <c r="F52" s="84">
        <v>539071.34</v>
      </c>
      <c r="H52" s="92">
        <v>544266</v>
      </c>
      <c r="I52" s="92">
        <v>539071</v>
      </c>
    </row>
    <row r="53" spans="2:12" x14ac:dyDescent="0.2">
      <c r="B53" s="70" t="s">
        <v>32</v>
      </c>
      <c r="C53" s="853" t="s">
        <v>404</v>
      </c>
      <c r="D53" s="79"/>
      <c r="E53" s="76">
        <v>0</v>
      </c>
      <c r="F53" s="74">
        <v>0</v>
      </c>
      <c r="H53" s="133">
        <v>0</v>
      </c>
      <c r="I53" s="133">
        <v>0</v>
      </c>
    </row>
    <row r="54" spans="2:12" x14ac:dyDescent="0.2">
      <c r="B54" s="70"/>
      <c r="C54" s="853" t="s">
        <v>405</v>
      </c>
      <c r="D54" s="79"/>
      <c r="E54" s="76">
        <v>0</v>
      </c>
      <c r="F54" s="74">
        <v>0</v>
      </c>
      <c r="H54" s="133">
        <v>0</v>
      </c>
      <c r="I54" s="133">
        <v>0</v>
      </c>
    </row>
    <row r="55" spans="2:12" x14ac:dyDescent="0.2">
      <c r="B55" s="70"/>
      <c r="C55" s="853" t="s">
        <v>406</v>
      </c>
      <c r="D55" s="79"/>
      <c r="E55" s="76">
        <v>0</v>
      </c>
      <c r="F55" s="74">
        <v>0</v>
      </c>
      <c r="H55" s="133">
        <v>0</v>
      </c>
      <c r="I55" s="133">
        <v>0</v>
      </c>
    </row>
    <row r="56" spans="2:12" x14ac:dyDescent="0.2">
      <c r="B56" s="70" t="s">
        <v>424</v>
      </c>
      <c r="C56" s="853" t="s">
        <v>407</v>
      </c>
      <c r="D56" s="79"/>
      <c r="E56" s="75">
        <v>544266.37</v>
      </c>
      <c r="F56" s="72">
        <v>539071.34</v>
      </c>
      <c r="H56" s="69">
        <v>544266</v>
      </c>
      <c r="I56" s="69">
        <v>539071</v>
      </c>
    </row>
    <row r="57" spans="2:12" x14ac:dyDescent="0.2">
      <c r="B57" s="73"/>
      <c r="C57" s="853" t="s">
        <v>408</v>
      </c>
      <c r="D57" s="79"/>
      <c r="E57" s="76">
        <v>0</v>
      </c>
      <c r="F57" s="74">
        <v>0</v>
      </c>
      <c r="H57" s="133">
        <v>0</v>
      </c>
      <c r="I57" s="133">
        <v>0</v>
      </c>
    </row>
    <row r="58" spans="2:12" x14ac:dyDescent="0.2">
      <c r="B58" s="73"/>
      <c r="C58" s="853" t="s">
        <v>409</v>
      </c>
      <c r="D58" s="79"/>
      <c r="E58" s="75">
        <v>544266.37</v>
      </c>
      <c r="F58" s="72">
        <v>539071.34</v>
      </c>
      <c r="H58" s="69">
        <v>544266</v>
      </c>
      <c r="I58" s="69">
        <v>539071</v>
      </c>
    </row>
    <row r="59" spans="2:12" x14ac:dyDescent="0.2">
      <c r="B59" s="82" t="s">
        <v>48</v>
      </c>
      <c r="C59" s="899" t="s">
        <v>646</v>
      </c>
      <c r="D59" s="79" t="s">
        <v>645</v>
      </c>
      <c r="E59" s="83">
        <v>-246037.49</v>
      </c>
      <c r="F59" s="84">
        <v>-271102.56</v>
      </c>
      <c r="H59" s="92">
        <f>+SUM(H60:H61)</f>
        <v>-246038</v>
      </c>
      <c r="I59" s="92">
        <f>+SUM(I60:I61)</f>
        <v>-271102</v>
      </c>
    </row>
    <row r="60" spans="2:12" x14ac:dyDescent="0.2">
      <c r="B60" s="70" t="s">
        <v>32</v>
      </c>
      <c r="C60" s="853" t="s">
        <v>410</v>
      </c>
      <c r="D60" s="79"/>
      <c r="E60" s="75">
        <v>-52120.52</v>
      </c>
      <c r="F60" s="93">
        <v>-55450.17</v>
      </c>
      <c r="H60" s="69">
        <v>-52121</v>
      </c>
      <c r="I60" s="69">
        <v>-55450</v>
      </c>
      <c r="L60" s="68">
        <v>239</v>
      </c>
    </row>
    <row r="61" spans="2:12" x14ac:dyDescent="0.2">
      <c r="B61" s="70" t="s">
        <v>424</v>
      </c>
      <c r="C61" s="853" t="s">
        <v>647</v>
      </c>
      <c r="D61" s="79"/>
      <c r="E61" s="75">
        <v>-193916.97</v>
      </c>
      <c r="F61" s="93">
        <v>-215652.39</v>
      </c>
      <c r="H61" s="69">
        <v>-193917</v>
      </c>
      <c r="I61" s="69">
        <v>-215652</v>
      </c>
      <c r="L61" s="68">
        <v>17</v>
      </c>
    </row>
    <row r="62" spans="2:12" x14ac:dyDescent="0.2">
      <c r="B62" s="70" t="s">
        <v>500</v>
      </c>
      <c r="C62" s="853" t="s">
        <v>412</v>
      </c>
      <c r="D62" s="79"/>
      <c r="E62" s="76">
        <v>0</v>
      </c>
      <c r="F62" s="74">
        <v>0</v>
      </c>
      <c r="H62" s="133">
        <v>0</v>
      </c>
      <c r="I62" s="133">
        <v>0</v>
      </c>
    </row>
    <row r="63" spans="2:12" x14ac:dyDescent="0.2">
      <c r="B63" s="82" t="s">
        <v>49</v>
      </c>
      <c r="C63" s="899" t="s">
        <v>413</v>
      </c>
      <c r="D63" s="85"/>
      <c r="E63" s="83">
        <v>-50034.71</v>
      </c>
      <c r="F63" s="84">
        <v>-84596.08</v>
      </c>
      <c r="H63" s="92">
        <v>-50035</v>
      </c>
      <c r="I63" s="92">
        <v>-84596</v>
      </c>
    </row>
    <row r="64" spans="2:12" x14ac:dyDescent="0.2">
      <c r="B64" s="70" t="s">
        <v>32</v>
      </c>
      <c r="C64" s="853" t="s">
        <v>648</v>
      </c>
      <c r="D64" s="79"/>
      <c r="E64" s="75">
        <v>-50034.71</v>
      </c>
      <c r="F64" s="72">
        <v>-84596.08</v>
      </c>
      <c r="H64" s="69">
        <v>-50035</v>
      </c>
      <c r="I64" s="69">
        <v>-84596</v>
      </c>
    </row>
    <row r="65" spans="2:9" x14ac:dyDescent="0.2">
      <c r="B65" s="70" t="s">
        <v>424</v>
      </c>
      <c r="C65" s="853" t="s">
        <v>414</v>
      </c>
      <c r="D65" s="79"/>
      <c r="E65" s="76">
        <v>0</v>
      </c>
      <c r="F65" s="74">
        <v>0</v>
      </c>
      <c r="H65" s="133">
        <v>0</v>
      </c>
      <c r="I65" s="133">
        <v>0</v>
      </c>
    </row>
    <row r="66" spans="2:9" x14ac:dyDescent="0.2">
      <c r="B66" s="82" t="s">
        <v>50</v>
      </c>
      <c r="C66" s="899" t="s">
        <v>649</v>
      </c>
      <c r="D66" s="79">
        <v>14</v>
      </c>
      <c r="E66" s="83">
        <v>-47513.35</v>
      </c>
      <c r="F66" s="84">
        <v>10250.52</v>
      </c>
      <c r="H66" s="92">
        <v>-47513</v>
      </c>
      <c r="I66" s="92">
        <v>10251</v>
      </c>
    </row>
    <row r="67" spans="2:9" x14ac:dyDescent="0.2">
      <c r="B67" s="82" t="s">
        <v>51</v>
      </c>
      <c r="C67" s="899" t="s">
        <v>416</v>
      </c>
      <c r="D67" s="85"/>
      <c r="E67" s="86">
        <v>0</v>
      </c>
      <c r="F67" s="87">
        <v>0</v>
      </c>
      <c r="H67" s="133">
        <v>0</v>
      </c>
      <c r="I67" s="133">
        <v>0</v>
      </c>
    </row>
    <row r="68" spans="2:9" x14ac:dyDescent="0.2">
      <c r="B68" s="70" t="s">
        <v>32</v>
      </c>
      <c r="C68" s="853" t="s">
        <v>640</v>
      </c>
      <c r="D68" s="79"/>
      <c r="E68" s="76">
        <v>0</v>
      </c>
      <c r="F68" s="74">
        <v>0</v>
      </c>
      <c r="H68" s="133">
        <v>0</v>
      </c>
      <c r="I68" s="133">
        <v>0</v>
      </c>
    </row>
    <row r="69" spans="2:9" x14ac:dyDescent="0.2">
      <c r="B69" s="70" t="s">
        <v>424</v>
      </c>
      <c r="C69" s="853" t="s">
        <v>650</v>
      </c>
      <c r="D69" s="79"/>
      <c r="E69" s="76">
        <v>0</v>
      </c>
      <c r="F69" s="74">
        <v>0</v>
      </c>
      <c r="H69" s="133">
        <v>0</v>
      </c>
      <c r="I69" s="133">
        <v>0</v>
      </c>
    </row>
    <row r="70" spans="2:9" x14ac:dyDescent="0.2">
      <c r="B70" s="82" t="s">
        <v>311</v>
      </c>
      <c r="C70" s="899" t="s">
        <v>52</v>
      </c>
      <c r="D70" s="85"/>
      <c r="E70" s="83">
        <v>200680.82</v>
      </c>
      <c r="F70" s="84">
        <v>193623.22</v>
      </c>
      <c r="H70" s="92">
        <f>+H52+H59+H63+H66</f>
        <v>200680</v>
      </c>
      <c r="I70" s="92">
        <f>+I52+I59+I63+I66</f>
        <v>193624</v>
      </c>
    </row>
    <row r="71" spans="2:9" x14ac:dyDescent="0.2">
      <c r="B71" s="82" t="s">
        <v>313</v>
      </c>
      <c r="C71" s="899" t="s">
        <v>53</v>
      </c>
      <c r="D71" s="85"/>
      <c r="E71" s="83">
        <v>-613872.20000001998</v>
      </c>
      <c r="F71" s="84">
        <v>-256742.35</v>
      </c>
      <c r="H71" s="92">
        <f>+H51+H70</f>
        <v>-613872</v>
      </c>
      <c r="I71" s="92">
        <f>+I51+I70</f>
        <v>-256742</v>
      </c>
    </row>
    <row r="72" spans="2:9" x14ac:dyDescent="0.2">
      <c r="B72" s="82" t="s">
        <v>418</v>
      </c>
      <c r="C72" s="899" t="s">
        <v>419</v>
      </c>
      <c r="D72" s="85"/>
      <c r="E72" s="83">
        <v>-613872.20000001998</v>
      </c>
      <c r="F72" s="84">
        <v>-256742.35</v>
      </c>
      <c r="H72" s="92">
        <v>-613872</v>
      </c>
      <c r="I72" s="92">
        <v>-256742</v>
      </c>
    </row>
    <row r="73" spans="2:9" x14ac:dyDescent="0.2">
      <c r="B73" s="88" t="s">
        <v>338</v>
      </c>
      <c r="C73" s="901" t="s">
        <v>420</v>
      </c>
      <c r="D73" s="89"/>
      <c r="E73" s="90">
        <v>-613872.20000001998</v>
      </c>
      <c r="F73" s="91">
        <v>-256742.35</v>
      </c>
      <c r="H73" s="92">
        <v>-613872</v>
      </c>
      <c r="I73" s="92">
        <v>-256742</v>
      </c>
    </row>
    <row r="74" spans="2:9" x14ac:dyDescent="0.2">
      <c r="B74" s="855" t="s">
        <v>304</v>
      </c>
    </row>
    <row r="75" spans="2:9" x14ac:dyDescent="0.2">
      <c r="B75" s="117"/>
      <c r="H75" s="69"/>
    </row>
    <row r="76" spans="2:9" x14ac:dyDescent="0.2">
      <c r="B76" s="129" t="s">
        <v>56</v>
      </c>
    </row>
  </sheetData>
  <mergeCells count="3">
    <mergeCell ref="C2:L2"/>
    <mergeCell ref="C4:H4"/>
    <mergeCell ref="C5:H5"/>
  </mergeCells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showGridLines="0" zoomScale="89" zoomScaleNormal="89" zoomScaleSheetLayoutView="80" workbookViewId="0">
      <selection activeCell="D17" sqref="D17"/>
    </sheetView>
  </sheetViews>
  <sheetFormatPr defaultColWidth="11.42578125" defaultRowHeight="13.5" x14ac:dyDescent="0.25"/>
  <cols>
    <col min="1" max="1" width="11.42578125" style="2"/>
    <col min="2" max="2" width="3.42578125" style="2" customWidth="1"/>
    <col min="3" max="3" width="2.5703125" style="2" customWidth="1"/>
    <col min="4" max="4" width="51.7109375" style="2" customWidth="1"/>
    <col min="5" max="6" width="13.140625" style="2" bestFit="1" customWidth="1"/>
    <col min="7" max="7" width="3.85546875" style="2" customWidth="1"/>
    <col min="8" max="16384" width="11.42578125" style="2"/>
  </cols>
  <sheetData>
    <row r="1" spans="1:19" s="195" customFormat="1" ht="12.75" x14ac:dyDescent="0.2">
      <c r="A1" s="194"/>
      <c r="B1" s="277"/>
      <c r="C1" s="224"/>
      <c r="D1" s="2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s="195" customFormat="1" ht="12.75" x14ac:dyDescent="0.2">
      <c r="A2" s="194"/>
      <c r="B2" s="277"/>
      <c r="C2" s="917" t="s">
        <v>109</v>
      </c>
      <c r="D2" s="918"/>
      <c r="E2" s="196">
        <v>2014</v>
      </c>
      <c r="F2" s="196">
        <v>2013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s="295" customFormat="1" ht="12.75" x14ac:dyDescent="0.2">
      <c r="A3" s="294"/>
      <c r="B3" s="279"/>
      <c r="C3" s="856" t="s">
        <v>54</v>
      </c>
      <c r="D3" s="208"/>
      <c r="E3" s="293"/>
      <c r="F3" s="293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</row>
    <row r="4" spans="1:19" s="195" customFormat="1" ht="12.75" x14ac:dyDescent="0.2">
      <c r="A4" s="290"/>
      <c r="B4" s="279"/>
      <c r="C4" s="220" t="s">
        <v>59</v>
      </c>
      <c r="D4" s="199"/>
      <c r="E4" s="200" t="e">
        <f>+#REF!</f>
        <v>#REF!</v>
      </c>
      <c r="F4" s="200">
        <v>1078533.4199999501</v>
      </c>
      <c r="G4" s="194"/>
      <c r="H4" s="194"/>
      <c r="I4" s="290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1:19" s="195" customFormat="1" ht="12.75" x14ac:dyDescent="0.2">
      <c r="A5" s="290"/>
      <c r="B5" s="279"/>
      <c r="C5" s="206" t="s">
        <v>71</v>
      </c>
      <c r="D5" s="199"/>
      <c r="E5" s="201">
        <v>641357.26999999397</v>
      </c>
      <c r="F5" s="201">
        <v>197564.87742892199</v>
      </c>
      <c r="G5" s="194"/>
      <c r="H5" s="194"/>
      <c r="I5" s="290"/>
      <c r="J5" s="194"/>
      <c r="K5" s="194"/>
      <c r="L5" s="194"/>
      <c r="M5" s="194"/>
      <c r="N5" s="194"/>
      <c r="O5" s="194"/>
      <c r="P5" s="194"/>
      <c r="Q5" s="194"/>
      <c r="R5" s="194"/>
      <c r="S5" s="194"/>
    </row>
    <row r="6" spans="1:19" s="195" customFormat="1" ht="12.75" x14ac:dyDescent="0.2">
      <c r="A6" s="290"/>
      <c r="B6" s="279"/>
      <c r="C6" s="198"/>
      <c r="D6" s="199" t="s">
        <v>74</v>
      </c>
      <c r="E6" s="203">
        <v>8052851.5300000003</v>
      </c>
      <c r="F6" s="203">
        <v>9036297.5713833496</v>
      </c>
      <c r="G6" s="194"/>
      <c r="H6" s="194"/>
      <c r="I6" s="290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19" s="195" customFormat="1" ht="12.75" x14ac:dyDescent="0.2">
      <c r="A7" s="290"/>
      <c r="B7" s="278"/>
      <c r="C7" s="198"/>
      <c r="D7" s="199" t="s">
        <v>75</v>
      </c>
      <c r="E7" s="203">
        <v>-384368.85</v>
      </c>
      <c r="F7" s="203">
        <v>68594.570000000094</v>
      </c>
      <c r="G7" s="194"/>
      <c r="H7" s="194"/>
      <c r="I7" s="290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1:19" s="195" customFormat="1" ht="12.75" x14ac:dyDescent="0.2">
      <c r="A8" s="290"/>
      <c r="B8" s="278"/>
      <c r="C8" s="198"/>
      <c r="D8" s="199" t="s">
        <v>76</v>
      </c>
      <c r="E8" s="203">
        <v>48489.729999999297</v>
      </c>
      <c r="F8" s="203">
        <v>-139565.4</v>
      </c>
      <c r="G8" s="194"/>
      <c r="H8" s="194"/>
      <c r="I8" s="290"/>
      <c r="J8" s="194"/>
      <c r="K8" s="194"/>
      <c r="L8" s="194"/>
      <c r="M8" s="194"/>
      <c r="N8" s="194"/>
      <c r="O8" s="194"/>
      <c r="P8" s="194"/>
      <c r="Q8" s="194"/>
      <c r="R8" s="194"/>
      <c r="S8" s="194"/>
    </row>
    <row r="9" spans="1:19" s="195" customFormat="1" ht="12.75" x14ac:dyDescent="0.2">
      <c r="A9" s="290"/>
      <c r="B9" s="279"/>
      <c r="C9" s="198"/>
      <c r="D9" s="199" t="s">
        <v>77</v>
      </c>
      <c r="E9" s="203">
        <v>-6950977.46</v>
      </c>
      <c r="F9" s="203">
        <v>-7870894.1639544303</v>
      </c>
      <c r="G9" s="194"/>
      <c r="H9" s="194"/>
      <c r="I9" s="290"/>
      <c r="J9" s="194"/>
      <c r="K9" s="194"/>
      <c r="L9" s="194"/>
      <c r="M9" s="194"/>
      <c r="N9" s="194"/>
      <c r="O9" s="194"/>
      <c r="P9" s="194"/>
      <c r="Q9" s="194"/>
      <c r="R9" s="194"/>
      <c r="S9" s="194"/>
    </row>
    <row r="10" spans="1:19" s="195" customFormat="1" ht="12.75" x14ac:dyDescent="0.2">
      <c r="A10" s="290"/>
      <c r="B10" s="279"/>
      <c r="C10" s="198"/>
      <c r="D10" s="199" t="s">
        <v>78</v>
      </c>
      <c r="E10" s="203">
        <v>-312998.53999999998</v>
      </c>
      <c r="F10" s="203">
        <v>-1110361.6499999999</v>
      </c>
      <c r="G10" s="194"/>
      <c r="H10" s="194"/>
      <c r="I10" s="290"/>
      <c r="J10" s="194"/>
      <c r="K10" s="194"/>
      <c r="L10" s="194"/>
      <c r="M10" s="194"/>
      <c r="N10" s="194"/>
      <c r="O10" s="194"/>
      <c r="P10" s="194"/>
      <c r="Q10" s="194"/>
      <c r="R10" s="194"/>
      <c r="S10" s="194"/>
    </row>
    <row r="11" spans="1:19" s="195" customFormat="1" ht="12.75" x14ac:dyDescent="0.2">
      <c r="A11" s="290"/>
      <c r="B11" s="279"/>
      <c r="C11" s="198"/>
      <c r="D11" s="199" t="s">
        <v>79</v>
      </c>
      <c r="E11" s="203">
        <v>253876.06</v>
      </c>
      <c r="F11" s="203">
        <v>305971.75</v>
      </c>
      <c r="G11" s="194"/>
      <c r="H11" s="194"/>
      <c r="I11" s="290"/>
      <c r="J11" s="194"/>
      <c r="K11" s="194"/>
      <c r="L11" s="194"/>
      <c r="M11" s="194"/>
      <c r="N11" s="194"/>
      <c r="O11" s="194"/>
      <c r="P11" s="194"/>
      <c r="Q11" s="194"/>
      <c r="R11" s="194"/>
      <c r="S11" s="194"/>
    </row>
    <row r="12" spans="1:19" s="195" customFormat="1" ht="12.75" x14ac:dyDescent="0.2">
      <c r="A12" s="290"/>
      <c r="B12" s="277"/>
      <c r="C12" s="198"/>
      <c r="D12" s="199" t="s">
        <v>80</v>
      </c>
      <c r="E12" s="203">
        <v>5407.14</v>
      </c>
      <c r="F12" s="203">
        <v>4647.8</v>
      </c>
      <c r="G12" s="194"/>
      <c r="H12" s="194"/>
      <c r="I12" s="290"/>
      <c r="J12" s="194"/>
      <c r="K12" s="194"/>
      <c r="L12" s="194"/>
      <c r="M12" s="194"/>
      <c r="N12" s="194"/>
      <c r="O12" s="194"/>
      <c r="P12" s="194"/>
      <c r="Q12" s="194"/>
      <c r="R12" s="194"/>
      <c r="S12" s="194"/>
    </row>
    <row r="13" spans="1:19" s="195" customFormat="1" ht="12.75" x14ac:dyDescent="0.2">
      <c r="A13" s="290"/>
      <c r="B13" s="279"/>
      <c r="C13" s="198"/>
      <c r="D13" s="199" t="s">
        <v>81</v>
      </c>
      <c r="E13" s="205">
        <v>0</v>
      </c>
      <c r="F13" s="311">
        <v>21061.79</v>
      </c>
      <c r="G13" s="194"/>
      <c r="H13" s="194"/>
      <c r="I13" s="290"/>
      <c r="J13" s="194"/>
      <c r="K13" s="194"/>
      <c r="L13" s="194"/>
      <c r="M13" s="194"/>
      <c r="N13" s="194"/>
      <c r="O13" s="194"/>
      <c r="P13" s="194"/>
      <c r="Q13" s="194"/>
      <c r="R13" s="194"/>
      <c r="S13" s="194"/>
    </row>
    <row r="14" spans="1:19" s="195" customFormat="1" ht="12.75" x14ac:dyDescent="0.2">
      <c r="A14" s="290"/>
      <c r="B14" s="279"/>
      <c r="C14" s="198"/>
      <c r="D14" s="199" t="s">
        <v>82</v>
      </c>
      <c r="E14" s="203">
        <v>-70922.340000003096</v>
      </c>
      <c r="F14" s="203">
        <v>-118187.39</v>
      </c>
      <c r="G14" s="194"/>
      <c r="H14" s="194"/>
      <c r="I14" s="290"/>
      <c r="J14" s="194"/>
      <c r="K14" s="194"/>
      <c r="L14" s="194"/>
      <c r="M14" s="194"/>
      <c r="N14" s="194"/>
      <c r="O14" s="194"/>
      <c r="P14" s="194"/>
      <c r="Q14" s="194"/>
      <c r="R14" s="194"/>
      <c r="S14" s="194"/>
    </row>
    <row r="15" spans="1:19" s="195" customFormat="1" ht="12.75" x14ac:dyDescent="0.2">
      <c r="A15" s="290"/>
      <c r="B15" s="279"/>
      <c r="C15" s="198"/>
      <c r="D15" s="199"/>
      <c r="E15" s="203"/>
      <c r="F15" s="203"/>
      <c r="G15" s="194"/>
      <c r="H15" s="194"/>
      <c r="I15" s="290"/>
      <c r="J15" s="194"/>
      <c r="K15" s="194"/>
      <c r="L15" s="194"/>
      <c r="M15" s="194"/>
      <c r="N15" s="194"/>
      <c r="O15" s="194"/>
      <c r="P15" s="194"/>
      <c r="Q15" s="194"/>
      <c r="R15" s="194"/>
      <c r="S15" s="194"/>
    </row>
    <row r="16" spans="1:19" s="195" customFormat="1" ht="12.75" x14ac:dyDescent="0.2">
      <c r="A16" s="290"/>
      <c r="B16" s="279"/>
      <c r="C16" s="206" t="s">
        <v>72</v>
      </c>
      <c r="D16" s="199"/>
      <c r="E16" s="201">
        <v>963113.24000000698</v>
      </c>
      <c r="F16" s="201">
        <v>5026857.0999999996</v>
      </c>
      <c r="G16" s="194"/>
      <c r="H16" s="194"/>
      <c r="I16" s="290"/>
      <c r="J16" s="194"/>
      <c r="K16" s="194"/>
      <c r="L16" s="194"/>
      <c r="M16" s="194"/>
      <c r="N16" s="194"/>
      <c r="O16" s="194"/>
      <c r="P16" s="194"/>
      <c r="Q16" s="194"/>
      <c r="R16" s="194"/>
      <c r="S16" s="194"/>
    </row>
    <row r="17" spans="1:19" s="195" customFormat="1" ht="12.75" x14ac:dyDescent="0.2">
      <c r="A17" s="290"/>
      <c r="B17" s="279"/>
      <c r="C17" s="206"/>
      <c r="D17" s="199" t="s">
        <v>84</v>
      </c>
      <c r="E17" s="203">
        <v>-60003.32</v>
      </c>
      <c r="F17" s="203">
        <v>7710.7699999999204</v>
      </c>
      <c r="G17" s="194"/>
      <c r="H17" s="194"/>
      <c r="I17" s="290"/>
      <c r="J17" s="194"/>
      <c r="K17" s="194"/>
      <c r="L17" s="194"/>
      <c r="M17" s="194"/>
      <c r="N17" s="194"/>
      <c r="O17" s="194"/>
      <c r="P17" s="194"/>
      <c r="Q17" s="194"/>
      <c r="R17" s="194"/>
      <c r="S17" s="194"/>
    </row>
    <row r="18" spans="1:19" s="195" customFormat="1" ht="12.75" x14ac:dyDescent="0.2">
      <c r="A18" s="290"/>
      <c r="B18" s="279"/>
      <c r="C18" s="206"/>
      <c r="D18" s="199" t="s">
        <v>85</v>
      </c>
      <c r="E18" s="203">
        <v>-1422838.77</v>
      </c>
      <c r="F18" s="203">
        <v>4953078.34</v>
      </c>
      <c r="G18" s="194"/>
      <c r="H18" s="194"/>
      <c r="I18" s="290"/>
      <c r="J18" s="194"/>
      <c r="K18" s="194"/>
      <c r="L18" s="194"/>
      <c r="M18" s="194"/>
      <c r="N18" s="194"/>
      <c r="O18" s="194"/>
      <c r="P18" s="194"/>
      <c r="Q18" s="194"/>
      <c r="R18" s="194"/>
      <c r="S18" s="194"/>
    </row>
    <row r="19" spans="1:19" s="195" customFormat="1" ht="12.75" x14ac:dyDescent="0.2">
      <c r="A19" s="290"/>
      <c r="B19" s="279"/>
      <c r="C19" s="206"/>
      <c r="D19" s="199" t="s">
        <v>86</v>
      </c>
      <c r="E19" s="203">
        <v>32381.5199999998</v>
      </c>
      <c r="F19" s="203">
        <v>726135.76</v>
      </c>
      <c r="G19" s="194"/>
      <c r="H19" s="194"/>
      <c r="I19" s="290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9" s="195" customFormat="1" ht="12.75" x14ac:dyDescent="0.2">
      <c r="A20" s="290"/>
      <c r="B20" s="278"/>
      <c r="C20" s="206"/>
      <c r="D20" s="199" t="s">
        <v>87</v>
      </c>
      <c r="E20" s="203">
        <v>894114.16000000201</v>
      </c>
      <c r="F20" s="203">
        <v>-2580625.0099999998</v>
      </c>
      <c r="G20" s="194"/>
      <c r="H20" s="194"/>
      <c r="I20" s="290"/>
      <c r="J20" s="194"/>
      <c r="K20" s="194"/>
      <c r="L20" s="194"/>
      <c r="M20" s="194"/>
      <c r="N20" s="194"/>
      <c r="O20" s="194"/>
      <c r="P20" s="194"/>
      <c r="Q20" s="194"/>
      <c r="R20" s="194"/>
      <c r="S20" s="194"/>
    </row>
    <row r="21" spans="1:19" s="195" customFormat="1" ht="12.75" x14ac:dyDescent="0.2">
      <c r="A21" s="290"/>
      <c r="B21" s="277"/>
      <c r="C21" s="206"/>
      <c r="D21" s="199" t="s">
        <v>88</v>
      </c>
      <c r="E21" s="203">
        <v>1519459.65</v>
      </c>
      <c r="F21" s="203">
        <v>1920557.24</v>
      </c>
      <c r="G21" s="194"/>
      <c r="H21" s="194"/>
      <c r="I21" s="290"/>
      <c r="J21" s="194"/>
      <c r="K21" s="194"/>
      <c r="L21" s="194"/>
      <c r="M21" s="194"/>
      <c r="N21" s="194"/>
      <c r="O21" s="194"/>
      <c r="P21" s="194"/>
      <c r="Q21" s="194"/>
      <c r="R21" s="194"/>
      <c r="S21" s="194"/>
    </row>
    <row r="22" spans="1:19" s="195" customFormat="1" ht="12.75" x14ac:dyDescent="0.2">
      <c r="A22" s="290"/>
      <c r="B22" s="279"/>
      <c r="C22" s="206"/>
      <c r="D22" s="199"/>
      <c r="E22" s="203"/>
      <c r="F22" s="203"/>
      <c r="G22" s="194"/>
      <c r="H22" s="194"/>
      <c r="I22" s="290"/>
      <c r="J22" s="194"/>
      <c r="K22" s="194"/>
      <c r="L22" s="194"/>
      <c r="M22" s="194"/>
      <c r="N22" s="194"/>
      <c r="O22" s="194"/>
      <c r="P22" s="194"/>
      <c r="Q22" s="194"/>
      <c r="R22" s="194"/>
      <c r="S22" s="194"/>
    </row>
    <row r="23" spans="1:19" s="195" customFormat="1" ht="12.75" x14ac:dyDescent="0.2">
      <c r="A23" s="290"/>
      <c r="B23" s="278"/>
      <c r="C23" s="206" t="s">
        <v>73</v>
      </c>
      <c r="D23" s="199"/>
      <c r="E23" s="201">
        <v>-118191.41999999899</v>
      </c>
      <c r="F23" s="201">
        <v>125052.539999999</v>
      </c>
      <c r="G23" s="194"/>
      <c r="H23" s="194"/>
      <c r="I23" s="290"/>
      <c r="J23" s="194"/>
      <c r="K23" s="194"/>
      <c r="L23" s="194"/>
      <c r="M23" s="194"/>
      <c r="N23" s="194"/>
      <c r="O23" s="194"/>
      <c r="P23" s="194"/>
      <c r="Q23" s="194"/>
      <c r="R23" s="194"/>
      <c r="S23" s="194"/>
    </row>
    <row r="24" spans="1:19" s="195" customFormat="1" ht="12.75" x14ac:dyDescent="0.2">
      <c r="A24" s="290"/>
      <c r="B24" s="279"/>
      <c r="C24" s="206"/>
      <c r="D24" s="199" t="s">
        <v>90</v>
      </c>
      <c r="E24" s="203">
        <v>-227892.99999999901</v>
      </c>
      <c r="F24" s="203">
        <v>-223155.57799260499</v>
      </c>
      <c r="G24" s="194"/>
      <c r="H24" s="194"/>
      <c r="I24" s="290"/>
      <c r="J24" s="194"/>
      <c r="K24" s="194"/>
      <c r="L24" s="194"/>
      <c r="M24" s="194"/>
      <c r="N24" s="194"/>
      <c r="O24" s="194"/>
      <c r="P24" s="194"/>
      <c r="Q24" s="194"/>
      <c r="R24" s="194"/>
      <c r="S24" s="194"/>
    </row>
    <row r="25" spans="1:19" s="195" customFormat="1" ht="12.75" x14ac:dyDescent="0.2">
      <c r="A25" s="290"/>
      <c r="B25" s="279"/>
      <c r="C25" s="206"/>
      <c r="D25" s="199" t="s">
        <v>91</v>
      </c>
      <c r="E25" s="311">
        <v>-97963.63</v>
      </c>
      <c r="F25" s="311">
        <v>-9191.1020073949803</v>
      </c>
      <c r="G25" s="194"/>
      <c r="H25" s="194"/>
      <c r="I25" s="290"/>
      <c r="J25" s="194"/>
      <c r="K25" s="194"/>
      <c r="L25" s="194"/>
      <c r="M25" s="194"/>
      <c r="N25" s="194"/>
      <c r="O25" s="194"/>
      <c r="P25" s="194"/>
      <c r="Q25" s="194"/>
      <c r="R25" s="194"/>
      <c r="S25" s="194"/>
    </row>
    <row r="26" spans="1:19" s="195" customFormat="1" ht="12.75" x14ac:dyDescent="0.2">
      <c r="A26" s="290"/>
      <c r="B26" s="278"/>
      <c r="C26" s="206"/>
      <c r="D26" s="199" t="s">
        <v>92</v>
      </c>
      <c r="E26" s="203">
        <v>207665.21</v>
      </c>
      <c r="F26" s="203">
        <v>357399.21999999898</v>
      </c>
      <c r="G26" s="194"/>
      <c r="H26" s="194"/>
      <c r="I26" s="290"/>
      <c r="J26" s="194"/>
      <c r="K26" s="194"/>
      <c r="L26" s="194"/>
      <c r="M26" s="194"/>
      <c r="N26" s="194"/>
      <c r="O26" s="194"/>
      <c r="P26" s="194"/>
      <c r="Q26" s="194"/>
      <c r="R26" s="194"/>
      <c r="S26" s="194"/>
    </row>
    <row r="27" spans="1:19" s="195" customFormat="1" ht="12.75" x14ac:dyDescent="0.2">
      <c r="A27" s="290"/>
      <c r="B27" s="277"/>
      <c r="C27" s="206"/>
      <c r="D27" s="199"/>
      <c r="E27" s="204"/>
      <c r="F27" s="204"/>
      <c r="G27" s="194"/>
      <c r="H27" s="194"/>
      <c r="I27" s="290"/>
      <c r="J27" s="194"/>
      <c r="K27" s="194"/>
      <c r="L27" s="194"/>
      <c r="M27" s="194"/>
      <c r="N27" s="194"/>
      <c r="O27" s="194"/>
      <c r="P27" s="194"/>
      <c r="Q27" s="194"/>
      <c r="R27" s="194"/>
      <c r="S27" s="194"/>
    </row>
    <row r="28" spans="1:19" s="195" customFormat="1" ht="12.75" x14ac:dyDescent="0.2">
      <c r="A28" s="290"/>
      <c r="B28" s="277"/>
      <c r="C28" s="856" t="s">
        <v>83</v>
      </c>
      <c r="D28" s="208"/>
      <c r="E28" s="209">
        <v>707953.55000003998</v>
      </c>
      <c r="F28" s="209">
        <v>6428007.9399999501</v>
      </c>
      <c r="G28" s="194"/>
      <c r="H28" s="194"/>
      <c r="I28" s="290"/>
      <c r="J28" s="194"/>
      <c r="K28" s="194"/>
      <c r="L28" s="194"/>
      <c r="M28" s="194"/>
      <c r="N28" s="194"/>
      <c r="O28" s="194"/>
      <c r="P28" s="194"/>
      <c r="Q28" s="194"/>
      <c r="R28" s="194"/>
      <c r="S28" s="194"/>
    </row>
    <row r="29" spans="1:19" s="195" customFormat="1" ht="12.75" x14ac:dyDescent="0.2">
      <c r="A29" s="290"/>
      <c r="B29" s="279"/>
      <c r="C29" s="856" t="s">
        <v>89</v>
      </c>
      <c r="D29" s="210"/>
      <c r="E29" s="200"/>
      <c r="F29" s="200"/>
      <c r="G29" s="194"/>
      <c r="H29" s="194"/>
      <c r="I29" s="290"/>
      <c r="J29" s="194"/>
      <c r="K29" s="194"/>
      <c r="L29" s="194"/>
      <c r="M29" s="194"/>
      <c r="N29" s="194"/>
      <c r="O29" s="194"/>
      <c r="P29" s="194"/>
      <c r="Q29" s="194"/>
      <c r="R29" s="194"/>
      <c r="S29" s="194"/>
    </row>
    <row r="30" spans="1:19" s="195" customFormat="1" ht="12.75" x14ac:dyDescent="0.2">
      <c r="A30" s="290"/>
      <c r="B30" s="279"/>
      <c r="C30" s="211"/>
      <c r="D30" s="212"/>
      <c r="E30" s="213"/>
      <c r="F30" s="213"/>
      <c r="G30" s="194"/>
      <c r="H30" s="194"/>
      <c r="I30" s="290"/>
      <c r="J30" s="194"/>
      <c r="K30" s="194"/>
      <c r="L30" s="194"/>
      <c r="M30" s="194"/>
      <c r="N30" s="194"/>
      <c r="O30" s="194"/>
      <c r="P30" s="194"/>
      <c r="Q30" s="194"/>
      <c r="R30" s="194"/>
      <c r="S30" s="194"/>
    </row>
    <row r="31" spans="1:19" s="195" customFormat="1" ht="12.75" x14ac:dyDescent="0.2">
      <c r="A31" s="290"/>
      <c r="B31" s="279"/>
      <c r="C31" s="206" t="s">
        <v>93</v>
      </c>
      <c r="D31" s="199"/>
      <c r="E31" s="201">
        <v>-7617552.1199999601</v>
      </c>
      <c r="F31" s="201">
        <v>-17158408.190000001</v>
      </c>
      <c r="G31" s="194"/>
      <c r="H31" s="194"/>
      <c r="I31" s="290"/>
      <c r="J31" s="194"/>
      <c r="K31" s="194"/>
      <c r="L31" s="194"/>
      <c r="M31" s="194"/>
      <c r="N31" s="194"/>
      <c r="O31" s="194"/>
      <c r="P31" s="194"/>
      <c r="Q31" s="194"/>
      <c r="R31" s="194"/>
      <c r="S31" s="194"/>
    </row>
    <row r="32" spans="1:19" s="195" customFormat="1" ht="12.75" x14ac:dyDescent="0.2">
      <c r="A32" s="290"/>
      <c r="B32" s="278"/>
      <c r="C32" s="206"/>
      <c r="D32" s="199" t="s">
        <v>96</v>
      </c>
      <c r="E32" s="203">
        <v>-4696455.7399999602</v>
      </c>
      <c r="F32" s="203">
        <v>-4307779.1199999899</v>
      </c>
      <c r="G32" s="194"/>
      <c r="H32" s="194"/>
      <c r="I32" s="290"/>
      <c r="J32" s="194"/>
      <c r="K32" s="194"/>
      <c r="L32" s="194"/>
      <c r="M32" s="194"/>
      <c r="N32" s="194"/>
      <c r="O32" s="194"/>
      <c r="P32" s="194"/>
      <c r="Q32" s="194"/>
      <c r="R32" s="194"/>
      <c r="S32" s="194"/>
    </row>
    <row r="33" spans="1:19" s="195" customFormat="1" ht="12.75" x14ac:dyDescent="0.2">
      <c r="A33" s="290"/>
      <c r="B33" s="279"/>
      <c r="C33" s="206"/>
      <c r="D33" s="199" t="s">
        <v>97</v>
      </c>
      <c r="E33" s="203">
        <v>-916023.699999996</v>
      </c>
      <c r="F33" s="203">
        <v>-849334.070000001</v>
      </c>
      <c r="G33" s="194"/>
      <c r="H33" s="194"/>
      <c r="I33" s="290"/>
      <c r="J33" s="194"/>
      <c r="K33" s="194"/>
      <c r="L33" s="194"/>
      <c r="M33" s="194"/>
      <c r="N33" s="194"/>
      <c r="O33" s="194"/>
      <c r="P33" s="194"/>
      <c r="Q33" s="194"/>
      <c r="R33" s="194"/>
      <c r="S33" s="194"/>
    </row>
    <row r="34" spans="1:19" s="195" customFormat="1" ht="12.75" x14ac:dyDescent="0.2">
      <c r="A34" s="290"/>
      <c r="B34" s="277"/>
      <c r="C34" s="206"/>
      <c r="D34" s="199" t="s">
        <v>98</v>
      </c>
      <c r="E34" s="203">
        <v>-2005072.68</v>
      </c>
      <c r="F34" s="203">
        <v>-12001295</v>
      </c>
      <c r="G34" s="194"/>
      <c r="H34" s="194"/>
      <c r="I34" s="290"/>
      <c r="J34" s="194"/>
      <c r="K34" s="194"/>
      <c r="L34" s="194"/>
      <c r="M34" s="194"/>
      <c r="N34" s="194"/>
      <c r="O34" s="194"/>
      <c r="P34" s="194"/>
      <c r="Q34" s="194"/>
      <c r="R34" s="194"/>
      <c r="S34" s="194"/>
    </row>
    <row r="35" spans="1:19" s="195" customFormat="1" ht="12.75" x14ac:dyDescent="0.2">
      <c r="A35" s="290"/>
      <c r="B35" s="278"/>
      <c r="C35" s="206" t="s">
        <v>94</v>
      </c>
      <c r="D35" s="199"/>
      <c r="E35" s="201">
        <v>2119391.9700263198</v>
      </c>
      <c r="F35" s="201">
        <v>3000310.34</v>
      </c>
      <c r="G35" s="194"/>
      <c r="H35" s="194"/>
      <c r="I35" s="290"/>
      <c r="J35" s="194"/>
      <c r="K35" s="194"/>
      <c r="L35" s="194"/>
      <c r="M35" s="194"/>
      <c r="N35" s="194"/>
      <c r="O35" s="194"/>
      <c r="P35" s="194"/>
      <c r="Q35" s="194"/>
      <c r="R35" s="194"/>
      <c r="S35" s="194"/>
    </row>
    <row r="36" spans="1:19" s="195" customFormat="1" ht="12.75" x14ac:dyDescent="0.2">
      <c r="A36" s="290"/>
      <c r="B36" s="277"/>
      <c r="C36" s="206"/>
      <c r="D36" s="199" t="s">
        <v>100</v>
      </c>
      <c r="E36" s="203">
        <v>2119391.9700263198</v>
      </c>
      <c r="F36" s="203">
        <v>3000310.34</v>
      </c>
      <c r="G36" s="194"/>
      <c r="H36" s="194"/>
      <c r="I36" s="290"/>
      <c r="J36" s="194"/>
      <c r="K36" s="194"/>
      <c r="L36" s="194"/>
      <c r="M36" s="194"/>
      <c r="N36" s="194"/>
      <c r="O36" s="194"/>
      <c r="P36" s="194"/>
      <c r="Q36" s="194"/>
      <c r="R36" s="194"/>
      <c r="S36" s="194"/>
    </row>
    <row r="37" spans="1:19" s="195" customFormat="1" ht="12.75" x14ac:dyDescent="0.2">
      <c r="A37" s="290"/>
      <c r="B37" s="278"/>
      <c r="C37" s="222" t="s">
        <v>95</v>
      </c>
      <c r="D37" s="215"/>
      <c r="E37" s="216">
        <v>-5498160.14997363</v>
      </c>
      <c r="F37" s="216">
        <v>-14158097.85</v>
      </c>
      <c r="G37" s="194"/>
      <c r="H37" s="194"/>
      <c r="I37" s="290"/>
      <c r="J37" s="194"/>
      <c r="K37" s="194"/>
      <c r="L37" s="194"/>
      <c r="M37" s="194"/>
      <c r="N37" s="194"/>
      <c r="O37" s="194"/>
      <c r="P37" s="194"/>
      <c r="Q37" s="194"/>
      <c r="R37" s="194"/>
      <c r="S37" s="194"/>
    </row>
    <row r="38" spans="1:19" s="195" customFormat="1" ht="12.75" x14ac:dyDescent="0.2">
      <c r="A38" s="290"/>
      <c r="B38" s="279"/>
      <c r="C38" s="856" t="s">
        <v>99</v>
      </c>
      <c r="D38" s="210"/>
      <c r="E38" s="200"/>
      <c r="F38" s="200"/>
      <c r="G38" s="194"/>
      <c r="H38" s="194"/>
      <c r="I38" s="290"/>
      <c r="J38" s="194"/>
      <c r="K38" s="194"/>
      <c r="L38" s="194"/>
      <c r="M38" s="194"/>
      <c r="N38" s="194"/>
      <c r="O38" s="194"/>
      <c r="P38" s="194"/>
      <c r="Q38" s="194"/>
      <c r="R38" s="194"/>
      <c r="S38" s="194"/>
    </row>
    <row r="39" spans="1:19" s="195" customFormat="1" ht="12.75" x14ac:dyDescent="0.2">
      <c r="A39" s="290"/>
      <c r="B39" s="277"/>
      <c r="C39" s="220" t="s">
        <v>101</v>
      </c>
      <c r="D39" s="217"/>
      <c r="E39" s="214">
        <v>1656.91999999922</v>
      </c>
      <c r="F39" s="214">
        <v>11606927.060000001</v>
      </c>
      <c r="G39" s="194"/>
      <c r="H39" s="194"/>
      <c r="I39" s="290"/>
      <c r="J39" s="194"/>
      <c r="K39" s="194"/>
      <c r="L39" s="194"/>
      <c r="M39" s="194"/>
      <c r="N39" s="194"/>
      <c r="O39" s="194"/>
      <c r="P39" s="194"/>
      <c r="Q39" s="194"/>
      <c r="R39" s="194"/>
      <c r="S39" s="194"/>
    </row>
    <row r="40" spans="1:19" s="195" customFormat="1" ht="12.75" x14ac:dyDescent="0.2">
      <c r="A40" s="290"/>
      <c r="B40" s="278"/>
      <c r="C40" s="206"/>
      <c r="D40" s="199" t="s">
        <v>103</v>
      </c>
      <c r="E40" s="203">
        <v>1656.91999999922</v>
      </c>
      <c r="F40" s="203">
        <v>11606927.060000001</v>
      </c>
      <c r="G40" s="194"/>
      <c r="H40" s="194"/>
      <c r="I40" s="290"/>
      <c r="J40" s="194"/>
      <c r="K40" s="194"/>
      <c r="L40" s="194"/>
      <c r="M40" s="194"/>
      <c r="N40" s="194"/>
      <c r="O40" s="194"/>
      <c r="P40" s="194"/>
      <c r="Q40" s="194"/>
      <c r="R40" s="194"/>
      <c r="S40" s="194"/>
    </row>
    <row r="41" spans="1:19" s="195" customFormat="1" ht="12.75" x14ac:dyDescent="0.2">
      <c r="A41" s="290"/>
      <c r="B41" s="278"/>
      <c r="C41" s="206" t="s">
        <v>102</v>
      </c>
      <c r="D41" s="199"/>
      <c r="E41" s="201">
        <v>-753636.94197134394</v>
      </c>
      <c r="F41" s="201">
        <v>-1123386.3500000001</v>
      </c>
      <c r="G41" s="194"/>
      <c r="H41" s="194"/>
      <c r="I41" s="290"/>
      <c r="J41" s="194"/>
      <c r="K41" s="194"/>
      <c r="L41" s="194"/>
      <c r="M41" s="194"/>
      <c r="N41" s="194"/>
      <c r="O41" s="194"/>
      <c r="P41" s="194"/>
      <c r="Q41" s="194"/>
      <c r="R41" s="194"/>
      <c r="S41" s="194"/>
    </row>
    <row r="42" spans="1:19" s="195" customFormat="1" ht="12.75" x14ac:dyDescent="0.2">
      <c r="A42" s="290"/>
      <c r="B42" s="279"/>
      <c r="C42" s="206"/>
      <c r="D42" s="199" t="s">
        <v>104</v>
      </c>
      <c r="E42" s="203"/>
      <c r="F42" s="203"/>
      <c r="G42" s="194"/>
      <c r="H42" s="194"/>
      <c r="I42" s="290"/>
      <c r="J42" s="194"/>
      <c r="K42" s="194"/>
      <c r="L42" s="194"/>
      <c r="M42" s="194"/>
      <c r="N42" s="194"/>
      <c r="O42" s="194"/>
      <c r="P42" s="194"/>
      <c r="Q42" s="194"/>
      <c r="R42" s="194"/>
      <c r="S42" s="194"/>
    </row>
    <row r="43" spans="1:19" s="195" customFormat="1" ht="12.75" x14ac:dyDescent="0.2">
      <c r="A43" s="290"/>
      <c r="B43" s="279"/>
      <c r="C43" s="206"/>
      <c r="D43" s="199" t="s">
        <v>622</v>
      </c>
      <c r="E43" s="203">
        <v>8595</v>
      </c>
      <c r="F43" s="203">
        <v>0</v>
      </c>
      <c r="G43" s="194"/>
      <c r="H43" s="194"/>
      <c r="I43" s="290"/>
      <c r="J43" s="194"/>
      <c r="K43" s="194"/>
      <c r="L43" s="194"/>
      <c r="M43" s="194"/>
      <c r="N43" s="194"/>
      <c r="O43" s="194"/>
      <c r="P43" s="194"/>
      <c r="Q43" s="194"/>
      <c r="R43" s="194"/>
      <c r="S43" s="194"/>
    </row>
    <row r="44" spans="1:19" s="195" customFormat="1" ht="12.75" x14ac:dyDescent="0.2">
      <c r="A44" s="290"/>
      <c r="B44" s="279"/>
      <c r="C44" s="206"/>
      <c r="D44" s="199" t="s">
        <v>107</v>
      </c>
      <c r="E44" s="205"/>
      <c r="F44" s="205"/>
      <c r="G44" s="194"/>
      <c r="H44" s="194"/>
      <c r="I44" s="290"/>
      <c r="J44" s="194"/>
      <c r="K44" s="194"/>
      <c r="L44" s="194"/>
      <c r="M44" s="194"/>
      <c r="N44" s="194"/>
      <c r="O44" s="194"/>
      <c r="P44" s="194"/>
      <c r="Q44" s="194"/>
      <c r="R44" s="194"/>
      <c r="S44" s="194"/>
    </row>
    <row r="45" spans="1:19" s="195" customFormat="1" ht="15" x14ac:dyDescent="0.25">
      <c r="A45" s="290"/>
      <c r="B45" s="280"/>
      <c r="C45" s="206"/>
      <c r="D45" s="199" t="s">
        <v>105</v>
      </c>
      <c r="E45" s="203">
        <v>-332959.28999999998</v>
      </c>
      <c r="F45" s="203">
        <v>-664472.91</v>
      </c>
      <c r="G45" s="194"/>
      <c r="H45" s="194"/>
      <c r="I45" s="290"/>
      <c r="J45" s="194"/>
      <c r="K45" s="194"/>
      <c r="L45" s="194"/>
      <c r="M45" s="194"/>
      <c r="N45" s="194"/>
      <c r="O45" s="194"/>
      <c r="P45" s="194"/>
      <c r="Q45" s="194"/>
      <c r="R45" s="194"/>
      <c r="S45" s="194"/>
    </row>
    <row r="46" spans="1:19" s="195" customFormat="1" ht="15" x14ac:dyDescent="0.25">
      <c r="A46" s="290"/>
      <c r="B46" s="280"/>
      <c r="C46" s="206" t="s">
        <v>70</v>
      </c>
      <c r="D46" s="199" t="s">
        <v>622</v>
      </c>
      <c r="E46" s="203">
        <v>-429272.65197134402</v>
      </c>
      <c r="F46" s="203">
        <v>-458913.44</v>
      </c>
      <c r="G46" s="194"/>
      <c r="H46" s="194"/>
      <c r="I46" s="290"/>
      <c r="J46" s="194"/>
      <c r="K46" s="194"/>
      <c r="L46" s="194"/>
      <c r="M46" s="194"/>
      <c r="N46" s="194"/>
      <c r="O46" s="194"/>
      <c r="P46" s="194"/>
      <c r="Q46" s="194"/>
      <c r="R46" s="194"/>
      <c r="S46" s="194"/>
    </row>
    <row r="47" spans="1:19" s="195" customFormat="1" ht="12.75" x14ac:dyDescent="0.2">
      <c r="A47" s="290"/>
      <c r="B47" s="278"/>
      <c r="C47" s="222" t="s">
        <v>368</v>
      </c>
      <c r="D47" s="215"/>
      <c r="E47" s="216">
        <v>-751980.02197134495</v>
      </c>
      <c r="F47" s="216">
        <v>10483540.710000001</v>
      </c>
      <c r="G47" s="194"/>
      <c r="H47" s="194"/>
      <c r="I47" s="290"/>
      <c r="J47" s="194"/>
      <c r="K47" s="194"/>
      <c r="L47" s="194"/>
      <c r="M47" s="194"/>
      <c r="N47" s="194"/>
      <c r="O47" s="194"/>
      <c r="P47" s="194"/>
      <c r="Q47" s="194"/>
      <c r="R47" s="194"/>
      <c r="S47" s="194"/>
    </row>
    <row r="48" spans="1:19" s="195" customFormat="1" ht="12.75" x14ac:dyDescent="0.2">
      <c r="A48" s="290"/>
      <c r="B48" s="279"/>
      <c r="C48" s="856" t="s">
        <v>106</v>
      </c>
      <c r="D48" s="210"/>
      <c r="E48" s="218">
        <v>0</v>
      </c>
      <c r="F48" s="218">
        <v>0</v>
      </c>
      <c r="G48" s="194"/>
      <c r="H48" s="194"/>
      <c r="I48" s="290"/>
      <c r="J48" s="194"/>
      <c r="K48" s="194"/>
      <c r="L48" s="194"/>
      <c r="M48" s="194"/>
      <c r="N48" s="194"/>
      <c r="O48" s="194"/>
      <c r="P48" s="194"/>
      <c r="Q48" s="194"/>
      <c r="R48" s="194"/>
      <c r="S48" s="194"/>
    </row>
    <row r="49" spans="1:19" s="195" customFormat="1" ht="12.75" x14ac:dyDescent="0.2">
      <c r="A49" s="290"/>
      <c r="B49" s="279"/>
      <c r="C49" s="856" t="s">
        <v>108</v>
      </c>
      <c r="D49" s="219"/>
      <c r="E49" s="209">
        <v>-5542186.6219449397</v>
      </c>
      <c r="F49" s="209">
        <v>2753450.79999995</v>
      </c>
      <c r="G49" s="194"/>
      <c r="H49" s="194"/>
      <c r="I49" s="290"/>
      <c r="J49" s="194"/>
      <c r="K49" s="194"/>
      <c r="L49" s="194"/>
      <c r="M49" s="194"/>
      <c r="N49" s="194"/>
      <c r="O49" s="194"/>
      <c r="P49" s="194"/>
      <c r="Q49" s="194"/>
      <c r="R49" s="194"/>
      <c r="S49" s="194"/>
    </row>
    <row r="50" spans="1:19" s="195" customFormat="1" ht="12.75" x14ac:dyDescent="0.2">
      <c r="A50" s="290"/>
      <c r="B50" s="194"/>
      <c r="C50" s="206"/>
      <c r="D50" s="199"/>
      <c r="E50" s="202"/>
      <c r="F50" s="202"/>
      <c r="G50" s="194"/>
      <c r="H50" s="194"/>
      <c r="I50" s="290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:19" s="195" customFormat="1" ht="12.75" x14ac:dyDescent="0.2">
      <c r="A51" s="290"/>
      <c r="B51" s="194"/>
      <c r="C51" s="220" t="s">
        <v>0</v>
      </c>
      <c r="D51" s="217"/>
      <c r="E51" s="221">
        <f>+F52</f>
        <v>5825767.7199999997</v>
      </c>
      <c r="F51" s="221">
        <v>3072316.92</v>
      </c>
      <c r="G51" s="194"/>
      <c r="H51" s="194"/>
      <c r="I51" s="290"/>
      <c r="J51" s="194"/>
      <c r="K51" s="194"/>
      <c r="L51" s="194"/>
      <c r="M51" s="194"/>
      <c r="N51" s="194"/>
      <c r="O51" s="194"/>
      <c r="P51" s="194"/>
      <c r="Q51" s="194"/>
      <c r="R51" s="194"/>
      <c r="S51" s="194"/>
    </row>
    <row r="52" spans="1:19" s="195" customFormat="1" ht="12.75" x14ac:dyDescent="0.2">
      <c r="A52" s="290"/>
      <c r="B52" s="194"/>
      <c r="C52" s="222" t="s">
        <v>621</v>
      </c>
      <c r="D52" s="215"/>
      <c r="E52" s="223" t="e">
        <f>+#REF!</f>
        <v>#REF!</v>
      </c>
      <c r="F52" s="223">
        <v>5825767.7199999997</v>
      </c>
      <c r="G52" s="194"/>
      <c r="H52" s="194"/>
      <c r="I52" s="290"/>
      <c r="J52" s="194"/>
      <c r="K52" s="194"/>
      <c r="L52" s="194"/>
      <c r="M52" s="194"/>
      <c r="N52" s="194"/>
      <c r="O52" s="194"/>
      <c r="P52" s="194"/>
      <c r="Q52" s="194"/>
      <c r="R52" s="194"/>
      <c r="S52" s="194"/>
    </row>
    <row r="53" spans="1:19" s="195" customFormat="1" ht="12.75" x14ac:dyDescent="0.2">
      <c r="A53" s="290"/>
      <c r="B53" s="194"/>
      <c r="C53" s="224"/>
      <c r="D53" s="224"/>
      <c r="E53" s="194"/>
      <c r="F53" s="194"/>
      <c r="G53" s="194"/>
      <c r="H53" s="194"/>
      <c r="I53" s="290"/>
      <c r="J53" s="194"/>
      <c r="K53" s="194"/>
      <c r="L53" s="194"/>
      <c r="M53" s="194"/>
      <c r="N53" s="194"/>
      <c r="O53" s="194"/>
      <c r="P53" s="194"/>
      <c r="Q53" s="194"/>
      <c r="R53" s="194"/>
      <c r="S53" s="194"/>
    </row>
    <row r="54" spans="1:19" s="195" customFormat="1" ht="12.75" x14ac:dyDescent="0.2">
      <c r="A54" s="290"/>
      <c r="B54" s="297" t="s">
        <v>110</v>
      </c>
      <c r="C54" s="224"/>
      <c r="D54" s="224"/>
      <c r="E54" s="194"/>
      <c r="F54" s="194"/>
      <c r="G54" s="194"/>
      <c r="H54" s="194"/>
      <c r="I54" s="290"/>
      <c r="J54" s="194"/>
      <c r="K54" s="194"/>
      <c r="L54" s="194"/>
      <c r="M54" s="194"/>
      <c r="N54" s="194"/>
      <c r="O54" s="194"/>
      <c r="P54" s="194"/>
      <c r="Q54" s="194"/>
      <c r="R54" s="194"/>
      <c r="S54" s="194"/>
    </row>
    <row r="55" spans="1:19" s="195" customFormat="1" ht="12.75" x14ac:dyDescent="0.2">
      <c r="A55" s="290"/>
      <c r="B55" s="194" t="s">
        <v>114</v>
      </c>
      <c r="C55" s="224"/>
      <c r="D55" s="224"/>
      <c r="E55" s="194"/>
      <c r="F55" s="194"/>
      <c r="G55" s="194"/>
      <c r="H55" s="194"/>
      <c r="I55" s="290"/>
      <c r="J55" s="194"/>
      <c r="K55" s="194"/>
      <c r="L55" s="194"/>
      <c r="M55" s="194"/>
      <c r="N55" s="194"/>
      <c r="O55" s="194"/>
      <c r="P55" s="194"/>
      <c r="Q55" s="194"/>
      <c r="R55" s="194"/>
      <c r="S55" s="194"/>
    </row>
    <row r="56" spans="1:19" s="195" customFormat="1" ht="12.75" x14ac:dyDescent="0.2">
      <c r="A56" s="290"/>
      <c r="B56" s="194"/>
      <c r="C56" s="224"/>
      <c r="D56" s="224"/>
      <c r="E56" s="194"/>
      <c r="F56" s="194"/>
      <c r="G56" s="194"/>
      <c r="H56" s="194"/>
      <c r="I56" s="290"/>
      <c r="J56" s="194"/>
      <c r="K56" s="194"/>
      <c r="L56" s="194"/>
      <c r="M56" s="194"/>
      <c r="N56" s="194"/>
      <c r="O56" s="194"/>
      <c r="P56" s="194"/>
      <c r="Q56" s="194"/>
      <c r="R56" s="194"/>
      <c r="S56" s="194"/>
    </row>
    <row r="57" spans="1:19" s="195" customFormat="1" ht="12.75" x14ac:dyDescent="0.2">
      <c r="A57" s="290"/>
      <c r="B57" s="194"/>
      <c r="C57" s="207"/>
      <c r="D57" s="207"/>
      <c r="E57" s="194"/>
      <c r="F57" s="194"/>
      <c r="G57" s="194"/>
      <c r="H57" s="194"/>
      <c r="I57" s="290"/>
      <c r="J57" s="194"/>
      <c r="K57" s="194"/>
      <c r="L57" s="194"/>
      <c r="M57" s="194"/>
      <c r="N57" s="194"/>
      <c r="O57" s="194"/>
      <c r="P57" s="194"/>
      <c r="Q57" s="194"/>
      <c r="R57" s="194"/>
      <c r="S57" s="194"/>
    </row>
    <row r="58" spans="1:19" s="195" customFormat="1" ht="12.75" x14ac:dyDescent="0.2">
      <c r="A58" s="290"/>
      <c r="B58" s="194"/>
      <c r="C58" s="207"/>
      <c r="D58" s="207"/>
      <c r="E58" s="312" t="e">
        <f>+E49+E51-E52</f>
        <v>#REF!</v>
      </c>
      <c r="F58" s="312"/>
      <c r="G58" s="194"/>
      <c r="H58" s="194"/>
      <c r="I58" s="290"/>
      <c r="J58" s="194"/>
      <c r="K58" s="194"/>
      <c r="L58" s="194"/>
      <c r="M58" s="194"/>
      <c r="N58" s="194"/>
      <c r="O58" s="194"/>
      <c r="P58" s="194"/>
      <c r="Q58" s="194"/>
      <c r="R58" s="194"/>
      <c r="S58" s="194"/>
    </row>
    <row r="59" spans="1:19" s="195" customFormat="1" ht="12.75" x14ac:dyDescent="0.2">
      <c r="A59" s="290"/>
      <c r="B59" s="194"/>
      <c r="C59" s="225"/>
      <c r="D59" s="226"/>
      <c r="E59" s="194"/>
      <c r="F59" s="194"/>
      <c r="G59" s="194"/>
      <c r="H59" s="194"/>
      <c r="I59" s="290"/>
      <c r="J59" s="194"/>
      <c r="K59" s="194"/>
      <c r="L59" s="194"/>
      <c r="M59" s="194"/>
      <c r="N59" s="194"/>
      <c r="O59" s="194"/>
      <c r="P59" s="194"/>
      <c r="Q59" s="194"/>
      <c r="R59" s="194"/>
      <c r="S59" s="194"/>
    </row>
    <row r="60" spans="1:19" s="195" customFormat="1" ht="12.75" x14ac:dyDescent="0.2">
      <c r="A60" s="290"/>
      <c r="B60" s="194"/>
      <c r="C60" s="207"/>
      <c r="D60" s="207"/>
      <c r="G60" s="194"/>
      <c r="H60" s="194"/>
      <c r="I60" s="290"/>
      <c r="J60" s="194"/>
      <c r="K60" s="194"/>
      <c r="L60" s="194"/>
      <c r="M60" s="194"/>
      <c r="N60" s="194"/>
      <c r="O60" s="194"/>
      <c r="P60" s="194"/>
      <c r="Q60" s="194"/>
      <c r="R60" s="194"/>
      <c r="S60" s="194"/>
    </row>
    <row r="61" spans="1:19" s="195" customFormat="1" ht="12.75" x14ac:dyDescent="0.2">
      <c r="A61" s="290"/>
      <c r="B61" s="194"/>
      <c r="C61" s="207"/>
      <c r="D61" s="207"/>
      <c r="E61" s="194"/>
      <c r="F61" s="194"/>
      <c r="G61" s="194"/>
      <c r="H61" s="194"/>
      <c r="I61" s="290"/>
      <c r="J61" s="194"/>
      <c r="K61" s="194"/>
      <c r="L61" s="194"/>
      <c r="M61" s="194"/>
      <c r="N61" s="194"/>
      <c r="O61" s="194"/>
      <c r="P61" s="194"/>
      <c r="Q61" s="194"/>
      <c r="R61" s="194"/>
      <c r="S61" s="194"/>
    </row>
    <row r="62" spans="1:19" s="195" customFormat="1" ht="12.75" x14ac:dyDescent="0.2">
      <c r="A62" s="290"/>
      <c r="B62" s="194"/>
      <c r="C62" s="207"/>
      <c r="D62" s="207"/>
      <c r="E62" s="194"/>
      <c r="F62" s="194"/>
      <c r="G62" s="194"/>
      <c r="H62" s="194"/>
      <c r="I62" s="290"/>
      <c r="J62" s="194"/>
      <c r="K62" s="194"/>
      <c r="L62" s="194"/>
      <c r="M62" s="194"/>
      <c r="N62" s="194"/>
      <c r="O62" s="194"/>
      <c r="P62" s="194"/>
      <c r="Q62" s="194"/>
      <c r="R62" s="194"/>
      <c r="S62" s="194"/>
    </row>
    <row r="63" spans="1:19" s="195" customFormat="1" ht="12.75" x14ac:dyDescent="0.2">
      <c r="A63" s="290"/>
      <c r="B63" s="194"/>
      <c r="C63" s="207"/>
      <c r="D63" s="207"/>
      <c r="E63" s="194"/>
      <c r="F63" s="194"/>
      <c r="G63" s="194"/>
      <c r="H63" s="194"/>
      <c r="I63" s="290"/>
      <c r="J63" s="194"/>
      <c r="K63" s="194"/>
      <c r="L63" s="194"/>
      <c r="M63" s="194"/>
      <c r="N63" s="194"/>
      <c r="O63" s="194"/>
      <c r="P63" s="194"/>
      <c r="Q63" s="194"/>
      <c r="R63" s="194"/>
      <c r="S63" s="194"/>
    </row>
    <row r="64" spans="1:19" s="195" customFormat="1" ht="12.75" x14ac:dyDescent="0.2">
      <c r="A64" s="290"/>
      <c r="B64" s="194"/>
      <c r="C64" s="207"/>
      <c r="D64" s="207"/>
      <c r="E64" s="194"/>
      <c r="F64" s="194"/>
      <c r="G64" s="194"/>
      <c r="H64" s="194"/>
      <c r="I64" s="290"/>
      <c r="J64" s="194"/>
      <c r="K64" s="194"/>
      <c r="L64" s="194"/>
      <c r="M64" s="194"/>
      <c r="N64" s="194"/>
      <c r="O64" s="194"/>
      <c r="P64" s="194"/>
      <c r="Q64" s="194"/>
      <c r="R64" s="194"/>
      <c r="S64" s="194"/>
    </row>
    <row r="65" spans="1:19" s="195" customFormat="1" ht="12.75" x14ac:dyDescent="0.2">
      <c r="A65" s="290"/>
      <c r="B65" s="194"/>
      <c r="C65" s="207"/>
      <c r="D65" s="207"/>
      <c r="E65" s="194"/>
      <c r="F65" s="194"/>
      <c r="G65" s="194"/>
      <c r="H65" s="194"/>
      <c r="I65" s="290"/>
      <c r="J65" s="194"/>
      <c r="K65" s="194"/>
      <c r="L65" s="194"/>
      <c r="M65" s="194"/>
      <c r="N65" s="194"/>
      <c r="O65" s="194"/>
      <c r="P65" s="194"/>
      <c r="Q65" s="194"/>
      <c r="R65" s="194"/>
      <c r="S65" s="194"/>
    </row>
    <row r="66" spans="1:19" s="195" customFormat="1" ht="12.75" x14ac:dyDescent="0.2">
      <c r="A66" s="291"/>
      <c r="B66" s="194"/>
      <c r="C66" s="207"/>
      <c r="D66" s="207"/>
      <c r="E66" s="194"/>
      <c r="F66" s="194"/>
      <c r="G66" s="194"/>
      <c r="H66" s="194"/>
      <c r="I66" s="291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 s="195" customFormat="1" ht="12.75" x14ac:dyDescent="0.2">
      <c r="A67" s="291"/>
      <c r="B67" s="194"/>
      <c r="C67" s="296"/>
      <c r="D67" s="296"/>
      <c r="E67" s="194"/>
      <c r="F67" s="194"/>
      <c r="G67" s="194"/>
      <c r="H67" s="194"/>
      <c r="I67" s="291"/>
      <c r="J67" s="194"/>
      <c r="K67" s="194"/>
      <c r="L67" s="194"/>
      <c r="M67" s="194"/>
      <c r="N67" s="194"/>
      <c r="O67" s="194"/>
      <c r="P67" s="194"/>
      <c r="Q67" s="194"/>
      <c r="R67" s="194"/>
      <c r="S67" s="194"/>
    </row>
    <row r="68" spans="1:19" s="195" customFormat="1" ht="12.75" x14ac:dyDescent="0.2">
      <c r="A68" s="291"/>
      <c r="B68" s="194"/>
      <c r="C68" s="296"/>
      <c r="D68" s="296"/>
      <c r="E68" s="194"/>
      <c r="F68" s="194"/>
      <c r="G68" s="194"/>
      <c r="H68" s="194"/>
      <c r="I68" s="291"/>
      <c r="J68" s="194"/>
      <c r="K68" s="194"/>
      <c r="L68" s="194"/>
      <c r="M68" s="194"/>
      <c r="N68" s="194"/>
      <c r="O68" s="194"/>
      <c r="P68" s="194"/>
      <c r="Q68" s="194"/>
      <c r="R68" s="194"/>
      <c r="S68" s="194"/>
    </row>
    <row r="69" spans="1:19" s="195" customFormat="1" ht="12.75" x14ac:dyDescent="0.2">
      <c r="A69" s="291"/>
      <c r="B69" s="194"/>
      <c r="C69" s="296"/>
      <c r="D69" s="296"/>
      <c r="E69" s="194"/>
      <c r="F69" s="194"/>
      <c r="G69" s="194"/>
      <c r="H69" s="194"/>
      <c r="I69" s="291"/>
      <c r="J69" s="194"/>
      <c r="K69" s="194"/>
      <c r="L69" s="194"/>
      <c r="M69" s="194"/>
      <c r="N69" s="194"/>
      <c r="O69" s="194"/>
      <c r="P69" s="194"/>
      <c r="Q69" s="194"/>
      <c r="R69" s="194"/>
      <c r="S69" s="194"/>
    </row>
    <row r="70" spans="1:19" s="195" customFormat="1" ht="12.75" x14ac:dyDescent="0.2">
      <c r="A70" s="292"/>
      <c r="B70" s="194"/>
      <c r="C70" s="296"/>
      <c r="D70" s="296"/>
      <c r="E70" s="194"/>
      <c r="F70" s="194"/>
      <c r="G70" s="194"/>
      <c r="H70" s="194"/>
      <c r="I70" s="292"/>
      <c r="J70" s="194"/>
      <c r="K70" s="194"/>
      <c r="L70" s="194"/>
      <c r="M70" s="194"/>
      <c r="N70" s="194"/>
      <c r="O70" s="194"/>
      <c r="P70" s="194"/>
      <c r="Q70" s="194"/>
      <c r="R70" s="194"/>
      <c r="S70" s="194"/>
    </row>
    <row r="71" spans="1:19" s="195" customFormat="1" ht="12.75" x14ac:dyDescent="0.2">
      <c r="A71" s="292"/>
      <c r="B71" s="194"/>
      <c r="C71" s="296"/>
      <c r="D71" s="296"/>
      <c r="E71" s="194"/>
      <c r="F71" s="194"/>
      <c r="G71" s="194"/>
      <c r="H71" s="194"/>
      <c r="I71" s="292"/>
      <c r="J71" s="194"/>
      <c r="K71" s="194"/>
      <c r="L71" s="194"/>
      <c r="M71" s="194"/>
      <c r="N71" s="194"/>
      <c r="O71" s="194"/>
      <c r="P71" s="194"/>
      <c r="Q71" s="194"/>
      <c r="R71" s="194"/>
      <c r="S71" s="194"/>
    </row>
    <row r="72" spans="1:19" s="195" customFormat="1" ht="12.75" x14ac:dyDescent="0.2">
      <c r="A72" s="292"/>
      <c r="B72" s="194"/>
      <c r="C72" s="296"/>
      <c r="D72" s="296"/>
      <c r="E72" s="194"/>
      <c r="F72" s="194"/>
      <c r="G72" s="194"/>
      <c r="H72" s="194"/>
      <c r="I72" s="292"/>
      <c r="J72" s="194"/>
      <c r="K72" s="194"/>
      <c r="L72" s="194"/>
      <c r="M72" s="194"/>
      <c r="N72" s="194"/>
      <c r="O72" s="194"/>
      <c r="P72" s="194"/>
      <c r="Q72" s="194"/>
      <c r="R72" s="194"/>
      <c r="S72" s="194"/>
    </row>
    <row r="73" spans="1:19" s="195" customFormat="1" ht="12.75" x14ac:dyDescent="0.2">
      <c r="A73" s="292"/>
      <c r="B73" s="194"/>
      <c r="C73" s="296"/>
      <c r="D73" s="296"/>
      <c r="E73" s="194"/>
      <c r="F73" s="194"/>
      <c r="G73" s="194"/>
      <c r="H73" s="194"/>
      <c r="I73" s="292"/>
      <c r="J73" s="194"/>
      <c r="K73" s="194"/>
      <c r="L73" s="194"/>
      <c r="M73" s="194"/>
      <c r="N73" s="194"/>
      <c r="O73" s="194"/>
      <c r="P73" s="194"/>
      <c r="Q73" s="194"/>
      <c r="R73" s="194"/>
      <c r="S73" s="194"/>
    </row>
    <row r="74" spans="1:19" s="195" customFormat="1" ht="12.75" x14ac:dyDescent="0.2">
      <c r="A74" s="292"/>
      <c r="B74" s="194"/>
      <c r="C74" s="296"/>
      <c r="D74" s="296"/>
      <c r="E74" s="194"/>
      <c r="F74" s="194"/>
      <c r="G74" s="194"/>
      <c r="H74" s="194"/>
      <c r="I74" s="292"/>
      <c r="J74" s="194"/>
      <c r="K74" s="194"/>
      <c r="L74" s="194"/>
      <c r="M74" s="194"/>
      <c r="N74" s="194"/>
      <c r="O74" s="194"/>
      <c r="P74" s="194"/>
      <c r="Q74" s="194"/>
      <c r="R74" s="194"/>
      <c r="S74" s="194"/>
    </row>
    <row r="75" spans="1:19" s="195" customFormat="1" ht="12.75" x14ac:dyDescent="0.2">
      <c r="A75" s="292"/>
      <c r="B75" s="194"/>
      <c r="C75" s="296"/>
      <c r="D75" s="296"/>
      <c r="E75" s="194"/>
      <c r="F75" s="194"/>
      <c r="G75" s="194"/>
      <c r="H75" s="194"/>
      <c r="I75" s="292"/>
      <c r="J75" s="194"/>
      <c r="K75" s="194"/>
      <c r="L75" s="194"/>
      <c r="M75" s="194"/>
      <c r="N75" s="194"/>
      <c r="O75" s="194"/>
      <c r="P75" s="194"/>
      <c r="Q75" s="194"/>
      <c r="R75" s="194"/>
      <c r="S75" s="194"/>
    </row>
    <row r="76" spans="1:19" s="195" customFormat="1" ht="12.75" x14ac:dyDescent="0.2">
      <c r="A76" s="292"/>
      <c r="B76" s="194"/>
      <c r="C76" s="296"/>
      <c r="D76" s="296"/>
      <c r="E76" s="194"/>
      <c r="F76" s="194"/>
      <c r="G76" s="194"/>
      <c r="H76" s="194"/>
      <c r="I76" s="292"/>
      <c r="J76" s="194"/>
      <c r="K76" s="194"/>
      <c r="L76" s="194"/>
      <c r="M76" s="194"/>
      <c r="N76" s="194"/>
      <c r="O76" s="194"/>
      <c r="P76" s="194"/>
      <c r="Q76" s="194"/>
      <c r="R76" s="194"/>
      <c r="S76" s="194"/>
    </row>
    <row r="77" spans="1:19" s="195" customFormat="1" ht="12.75" x14ac:dyDescent="0.2">
      <c r="A77" s="292"/>
      <c r="B77" s="194"/>
      <c r="C77" s="296"/>
      <c r="D77" s="296"/>
      <c r="E77" s="194"/>
      <c r="F77" s="194"/>
      <c r="G77" s="194"/>
      <c r="H77" s="194"/>
      <c r="I77" s="292"/>
      <c r="J77" s="194"/>
      <c r="K77" s="194"/>
      <c r="L77" s="194"/>
      <c r="M77" s="194"/>
      <c r="N77" s="194"/>
      <c r="O77" s="194"/>
      <c r="P77" s="194"/>
      <c r="Q77" s="194"/>
      <c r="R77" s="194"/>
      <c r="S77" s="194"/>
    </row>
    <row r="78" spans="1:19" s="195" customFormat="1" ht="12.75" x14ac:dyDescent="0.2">
      <c r="A78" s="292"/>
      <c r="B78" s="194"/>
      <c r="C78" s="296"/>
      <c r="D78" s="296"/>
      <c r="E78" s="194"/>
      <c r="F78" s="194"/>
      <c r="G78" s="194"/>
      <c r="H78" s="194"/>
      <c r="I78" s="292"/>
      <c r="J78" s="194"/>
      <c r="K78" s="194"/>
      <c r="L78" s="194"/>
      <c r="M78" s="194"/>
      <c r="N78" s="194"/>
      <c r="O78" s="194"/>
      <c r="P78" s="194"/>
      <c r="Q78" s="194"/>
      <c r="R78" s="194"/>
      <c r="S78" s="194"/>
    </row>
    <row r="79" spans="1:19" s="195" customFormat="1" ht="12.75" x14ac:dyDescent="0.2">
      <c r="A79" s="292"/>
      <c r="B79" s="194"/>
      <c r="C79" s="296"/>
      <c r="D79" s="296"/>
      <c r="E79" s="194"/>
      <c r="F79" s="194"/>
      <c r="G79" s="194"/>
      <c r="H79" s="194"/>
      <c r="I79" s="292"/>
      <c r="J79" s="194"/>
      <c r="K79" s="194"/>
      <c r="L79" s="194"/>
      <c r="M79" s="194"/>
      <c r="N79" s="194"/>
      <c r="O79" s="194"/>
      <c r="P79" s="194"/>
      <c r="Q79" s="194"/>
      <c r="R79" s="194"/>
      <c r="S79" s="194"/>
    </row>
    <row r="80" spans="1:19" s="195" customFormat="1" ht="12.75" x14ac:dyDescent="0.2">
      <c r="A80" s="292"/>
      <c r="B80" s="194"/>
      <c r="C80" s="194"/>
      <c r="D80" s="194"/>
      <c r="E80" s="194"/>
      <c r="F80" s="194"/>
      <c r="G80" s="194"/>
      <c r="H80" s="194"/>
      <c r="I80" s="292"/>
      <c r="J80" s="194"/>
      <c r="K80" s="194"/>
      <c r="L80" s="194"/>
      <c r="M80" s="194"/>
      <c r="N80" s="194"/>
      <c r="O80" s="194"/>
      <c r="P80" s="194"/>
      <c r="Q80" s="194"/>
      <c r="R80" s="194"/>
      <c r="S80" s="194"/>
    </row>
    <row r="81" spans="1:19" s="195" customFormat="1" ht="12.75" x14ac:dyDescent="0.2">
      <c r="A81" s="292"/>
      <c r="B81" s="194"/>
      <c r="C81" s="194"/>
      <c r="D81" s="194"/>
      <c r="E81" s="194"/>
      <c r="F81" s="194"/>
      <c r="G81" s="194"/>
      <c r="H81" s="194"/>
      <c r="I81" s="292"/>
      <c r="J81" s="194"/>
      <c r="K81" s="194"/>
      <c r="L81" s="194"/>
      <c r="M81" s="194"/>
      <c r="N81" s="194"/>
      <c r="O81" s="194"/>
      <c r="P81" s="194"/>
      <c r="Q81" s="194"/>
      <c r="R81" s="194"/>
      <c r="S81" s="194"/>
    </row>
    <row r="82" spans="1:19" s="195" customFormat="1" ht="12.75" x14ac:dyDescent="0.2">
      <c r="A82" s="197"/>
      <c r="B82" s="194"/>
      <c r="C82" s="194"/>
      <c r="D82" s="194"/>
      <c r="E82" s="194"/>
      <c r="F82" s="194"/>
      <c r="G82" s="194"/>
      <c r="H82" s="194"/>
      <c r="I82" s="197"/>
      <c r="J82" s="194"/>
      <c r="K82" s="194"/>
      <c r="L82" s="194"/>
      <c r="M82" s="194"/>
      <c r="N82" s="194"/>
      <c r="O82" s="194"/>
      <c r="P82" s="194"/>
      <c r="Q82" s="194"/>
      <c r="R82" s="194"/>
      <c r="S82" s="194"/>
    </row>
    <row r="83" spans="1:19" s="195" customFormat="1" ht="12.75" x14ac:dyDescent="0.2">
      <c r="A83" s="197"/>
      <c r="B83" s="194"/>
      <c r="C83" s="194"/>
      <c r="D83" s="194"/>
      <c r="E83" s="194"/>
      <c r="F83" s="194"/>
      <c r="G83" s="194"/>
      <c r="H83" s="194"/>
      <c r="I83" s="197"/>
      <c r="J83" s="194"/>
      <c r="K83" s="194"/>
      <c r="L83" s="194"/>
      <c r="M83" s="194"/>
      <c r="N83" s="194"/>
      <c r="O83" s="194"/>
      <c r="P83" s="194"/>
      <c r="Q83" s="194"/>
      <c r="R83" s="194"/>
      <c r="S83" s="194"/>
    </row>
    <row r="84" spans="1:19" s="195" customFormat="1" ht="12.75" x14ac:dyDescent="0.2">
      <c r="A84" s="197"/>
      <c r="B84" s="194"/>
      <c r="C84" s="194"/>
      <c r="D84" s="194"/>
      <c r="E84" s="194"/>
      <c r="F84" s="194"/>
      <c r="G84" s="194"/>
      <c r="H84" s="194"/>
      <c r="I84" s="197"/>
      <c r="J84" s="194"/>
      <c r="K84" s="194"/>
      <c r="L84" s="194"/>
      <c r="M84" s="194"/>
      <c r="N84" s="194"/>
      <c r="O84" s="194"/>
      <c r="P84" s="194"/>
      <c r="Q84" s="194"/>
      <c r="R84" s="194"/>
      <c r="S84" s="194"/>
    </row>
    <row r="85" spans="1:19" s="195" customFormat="1" ht="12.75" x14ac:dyDescent="0.2">
      <c r="A85" s="197"/>
      <c r="B85" s="194"/>
      <c r="C85" s="194"/>
      <c r="D85" s="194"/>
      <c r="E85" s="194"/>
      <c r="F85" s="194"/>
      <c r="G85" s="194"/>
      <c r="H85" s="194"/>
      <c r="I85" s="197"/>
      <c r="J85" s="194"/>
      <c r="K85" s="194"/>
      <c r="L85" s="194"/>
      <c r="M85" s="194"/>
      <c r="N85" s="194"/>
      <c r="O85" s="194"/>
      <c r="P85" s="194"/>
      <c r="Q85" s="194"/>
      <c r="R85" s="194"/>
      <c r="S85" s="194"/>
    </row>
    <row r="86" spans="1:19" s="195" customFormat="1" ht="12.75" x14ac:dyDescent="0.2">
      <c r="A86" s="197"/>
      <c r="B86" s="194"/>
      <c r="C86" s="194"/>
      <c r="D86" s="194"/>
      <c r="E86" s="194"/>
      <c r="F86" s="194"/>
      <c r="G86" s="194"/>
      <c r="H86" s="194"/>
      <c r="I86" s="197"/>
      <c r="J86" s="194"/>
      <c r="K86" s="194"/>
      <c r="L86" s="194"/>
      <c r="M86" s="194"/>
      <c r="N86" s="194"/>
      <c r="O86" s="194"/>
      <c r="P86" s="194"/>
      <c r="Q86" s="194"/>
      <c r="R86" s="194"/>
      <c r="S86" s="194"/>
    </row>
    <row r="87" spans="1:19" s="195" customFormat="1" ht="12.75" x14ac:dyDescent="0.2">
      <c r="A87" s="68"/>
      <c r="B87" s="194"/>
      <c r="C87" s="194"/>
      <c r="D87" s="194"/>
      <c r="E87" s="194"/>
      <c r="F87" s="194"/>
      <c r="G87" s="194"/>
      <c r="H87" s="194"/>
      <c r="I87" s="68"/>
      <c r="J87" s="194"/>
      <c r="K87" s="194"/>
      <c r="L87" s="194"/>
      <c r="M87" s="194"/>
      <c r="N87" s="194"/>
      <c r="O87" s="194"/>
      <c r="P87" s="194"/>
      <c r="Q87" s="194"/>
      <c r="R87" s="194"/>
      <c r="S87" s="194"/>
    </row>
    <row r="88" spans="1:19" s="195" customFormat="1" ht="12.75" x14ac:dyDescent="0.2">
      <c r="A88" s="68"/>
      <c r="B88" s="194"/>
      <c r="C88" s="194"/>
      <c r="D88" s="194"/>
      <c r="E88" s="194"/>
      <c r="F88" s="194"/>
      <c r="G88" s="194"/>
      <c r="H88" s="194"/>
      <c r="I88" s="68"/>
      <c r="J88" s="194"/>
      <c r="K88" s="194"/>
      <c r="L88" s="194"/>
      <c r="M88" s="194"/>
      <c r="N88" s="194"/>
      <c r="O88" s="194"/>
      <c r="P88" s="194"/>
      <c r="Q88" s="194"/>
      <c r="R88" s="194"/>
      <c r="S88" s="194"/>
    </row>
    <row r="89" spans="1:19" s="195" customFormat="1" ht="12.75" x14ac:dyDescent="0.2">
      <c r="A89" s="68"/>
      <c r="B89" s="194"/>
      <c r="C89" s="194"/>
      <c r="D89" s="194"/>
      <c r="E89" s="194"/>
      <c r="F89" s="194"/>
      <c r="G89" s="194"/>
      <c r="H89" s="194"/>
      <c r="I89" s="68"/>
      <c r="J89" s="194"/>
      <c r="K89" s="194"/>
      <c r="L89" s="194"/>
      <c r="M89" s="194"/>
      <c r="N89" s="194"/>
      <c r="O89" s="194"/>
      <c r="P89" s="194"/>
      <c r="Q89" s="194"/>
      <c r="R89" s="194"/>
      <c r="S89" s="194"/>
    </row>
    <row r="90" spans="1:19" s="195" customFormat="1" ht="12.75" x14ac:dyDescent="0.2">
      <c r="A90" s="68"/>
      <c r="B90" s="194"/>
      <c r="C90" s="194"/>
      <c r="D90" s="194"/>
      <c r="E90" s="194"/>
      <c r="F90" s="194"/>
      <c r="G90" s="194"/>
      <c r="H90" s="194"/>
      <c r="I90" s="68"/>
      <c r="J90" s="194"/>
      <c r="K90" s="194"/>
      <c r="L90" s="194"/>
      <c r="M90" s="194"/>
      <c r="N90" s="194"/>
      <c r="O90" s="194"/>
      <c r="P90" s="194"/>
      <c r="Q90" s="194"/>
      <c r="R90" s="194"/>
      <c r="S90" s="194"/>
    </row>
    <row r="91" spans="1:19" s="195" customFormat="1" ht="12.75" x14ac:dyDescent="0.2">
      <c r="A91" s="68"/>
      <c r="B91" s="194"/>
      <c r="C91" s="194"/>
      <c r="D91" s="194"/>
      <c r="E91" s="194"/>
      <c r="F91" s="194"/>
      <c r="G91" s="194"/>
      <c r="H91" s="194"/>
      <c r="I91" s="68"/>
      <c r="J91" s="194"/>
      <c r="K91" s="194"/>
      <c r="L91" s="194"/>
      <c r="M91" s="194"/>
      <c r="N91" s="194"/>
      <c r="O91" s="194"/>
      <c r="P91" s="194"/>
      <c r="Q91" s="194"/>
      <c r="R91" s="194"/>
      <c r="S91" s="194"/>
    </row>
    <row r="92" spans="1:19" s="195" customFormat="1" ht="12.75" x14ac:dyDescent="0.2">
      <c r="A92" s="68"/>
      <c r="B92" s="194"/>
      <c r="C92" s="194"/>
      <c r="D92" s="194"/>
      <c r="E92" s="194"/>
      <c r="F92" s="194"/>
      <c r="G92" s="194"/>
      <c r="H92" s="194"/>
      <c r="I92" s="68"/>
      <c r="J92" s="194"/>
      <c r="K92" s="194"/>
      <c r="L92" s="194"/>
      <c r="M92" s="194"/>
      <c r="N92" s="194"/>
      <c r="O92" s="194"/>
      <c r="P92" s="194"/>
      <c r="Q92" s="194"/>
      <c r="R92" s="194"/>
      <c r="S92" s="194"/>
    </row>
    <row r="93" spans="1:19" s="195" customFormat="1" ht="12.75" x14ac:dyDescent="0.2">
      <c r="A93" s="68"/>
      <c r="B93" s="194"/>
      <c r="C93" s="194"/>
      <c r="D93" s="194"/>
      <c r="E93" s="194"/>
      <c r="F93" s="194"/>
      <c r="G93" s="194"/>
      <c r="H93" s="194"/>
      <c r="I93" s="68"/>
      <c r="J93" s="194"/>
      <c r="K93" s="194"/>
      <c r="L93" s="194"/>
      <c r="M93" s="194"/>
      <c r="N93" s="194"/>
      <c r="O93" s="194"/>
      <c r="P93" s="194"/>
      <c r="Q93" s="194"/>
      <c r="R93" s="194"/>
      <c r="S93" s="194"/>
    </row>
    <row r="94" spans="1:19" s="195" customFormat="1" ht="12.75" x14ac:dyDescent="0.2">
      <c r="A94" s="68"/>
      <c r="B94" s="194"/>
      <c r="C94" s="194"/>
      <c r="D94" s="194"/>
      <c r="E94" s="194"/>
      <c r="F94" s="194"/>
      <c r="G94" s="194"/>
      <c r="H94" s="194"/>
      <c r="I94" s="68"/>
      <c r="J94" s="194"/>
      <c r="K94" s="194"/>
      <c r="L94" s="194"/>
      <c r="M94" s="194"/>
      <c r="N94" s="194"/>
      <c r="O94" s="194"/>
      <c r="P94" s="194"/>
      <c r="Q94" s="194"/>
      <c r="R94" s="194"/>
      <c r="S94" s="194"/>
    </row>
    <row r="95" spans="1:19" s="195" customFormat="1" x14ac:dyDescent="0.25">
      <c r="A95" s="68"/>
      <c r="B95" s="2"/>
      <c r="C95" s="194"/>
      <c r="D95" s="194"/>
      <c r="E95" s="194"/>
      <c r="F95" s="194"/>
      <c r="G95" s="194"/>
      <c r="H95" s="194"/>
      <c r="I95" s="68"/>
      <c r="J95" s="194"/>
      <c r="K95" s="194"/>
      <c r="L95" s="194"/>
      <c r="M95" s="194"/>
      <c r="N95" s="194"/>
      <c r="O95" s="194"/>
      <c r="P95" s="194"/>
      <c r="Q95" s="194"/>
      <c r="R95" s="194"/>
      <c r="S95" s="194"/>
    </row>
    <row r="96" spans="1:19" s="195" customFormat="1" x14ac:dyDescent="0.25">
      <c r="A96" s="68"/>
      <c r="B96" s="2"/>
      <c r="C96" s="194"/>
      <c r="D96" s="194"/>
      <c r="E96" s="194"/>
      <c r="F96" s="194"/>
      <c r="G96" s="194"/>
      <c r="H96" s="194"/>
      <c r="I96" s="68"/>
      <c r="J96" s="194"/>
      <c r="K96" s="194"/>
      <c r="L96" s="194"/>
      <c r="M96" s="194"/>
      <c r="N96" s="194"/>
      <c r="O96" s="194"/>
      <c r="P96" s="194"/>
      <c r="Q96" s="194"/>
      <c r="R96" s="194"/>
      <c r="S96" s="194"/>
    </row>
    <row r="97" spans="1:19" s="195" customFormat="1" x14ac:dyDescent="0.25">
      <c r="A97" s="68"/>
      <c r="B97" s="2"/>
      <c r="C97" s="2"/>
      <c r="D97" s="2"/>
      <c r="E97" s="2"/>
      <c r="F97" s="2"/>
      <c r="G97" s="194"/>
      <c r="H97" s="194"/>
      <c r="I97" s="68"/>
      <c r="J97" s="194"/>
      <c r="K97" s="194"/>
      <c r="L97" s="194"/>
      <c r="M97" s="194"/>
      <c r="N97" s="194"/>
      <c r="O97" s="194"/>
      <c r="P97" s="194"/>
      <c r="Q97" s="194"/>
      <c r="R97" s="194"/>
      <c r="S97" s="194"/>
    </row>
  </sheetData>
  <mergeCells count="1">
    <mergeCell ref="C2:D2"/>
  </mergeCells>
  <pageMargins left="0.23622047244094499" right="0.23622047244094499" top="0.74803149606299202" bottom="0.74803149606299202" header="0.31496062992126" footer="0.31496062992126"/>
  <pageSetup paperSize="9" scale="69" orientation="portrait" r:id="rId1"/>
  <headerFooter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1607409894101"/>
    <pageSetUpPr fitToPage="1"/>
  </sheetPr>
  <dimension ref="C1:L79"/>
  <sheetViews>
    <sheetView showGridLines="0" tabSelected="1" topLeftCell="F1" zoomScaleNormal="100" zoomScalePageLayoutView="80" workbookViewId="0">
      <selection activeCell="J21" sqref="J21"/>
    </sheetView>
  </sheetViews>
  <sheetFormatPr defaultColWidth="11.42578125" defaultRowHeight="14.25" x14ac:dyDescent="0.3"/>
  <cols>
    <col min="1" max="1" width="11.42578125" style="600"/>
    <col min="2" max="2" width="3.85546875" style="600" customWidth="1"/>
    <col min="3" max="3" width="1.28515625" style="638" customWidth="1"/>
    <col min="4" max="4" width="2.42578125" style="669" bestFit="1" customWidth="1"/>
    <col min="5" max="5" width="67.140625" style="600" customWidth="1"/>
    <col min="6" max="7" width="14.42578125" style="600" bestFit="1" customWidth="1"/>
    <col min="8" max="8" width="4" style="600" bestFit="1" customWidth="1"/>
    <col min="9" max="9" width="2.28515625" style="600" bestFit="1" customWidth="1"/>
    <col min="10" max="10" width="67.140625" style="600" customWidth="1"/>
    <col min="11" max="16384" width="11.42578125" style="600"/>
  </cols>
  <sheetData>
    <row r="1" spans="3:12" ht="18" x14ac:dyDescent="0.25">
      <c r="C1" s="905" t="s">
        <v>375</v>
      </c>
      <c r="D1" s="905"/>
      <c r="E1" s="905"/>
      <c r="F1" s="905"/>
      <c r="G1" s="905"/>
    </row>
    <row r="2" spans="3:12" ht="13.5" x14ac:dyDescent="0.25">
      <c r="C2" s="601"/>
      <c r="D2" s="602"/>
      <c r="E2" s="603"/>
      <c r="F2" s="603"/>
      <c r="G2" s="603"/>
    </row>
    <row r="3" spans="3:12" ht="15" x14ac:dyDescent="0.25">
      <c r="C3" s="906" t="s">
        <v>654</v>
      </c>
      <c r="D3" s="906"/>
      <c r="E3" s="906"/>
      <c r="F3" s="906"/>
      <c r="G3" s="906"/>
    </row>
    <row r="4" spans="3:12" ht="15" x14ac:dyDescent="0.25">
      <c r="C4" s="907" t="s">
        <v>376</v>
      </c>
      <c r="D4" s="907"/>
      <c r="E4" s="907"/>
      <c r="F4" s="907"/>
      <c r="G4" s="907"/>
    </row>
    <row r="5" spans="3:12" ht="13.5" x14ac:dyDescent="0.25">
      <c r="C5" s="601"/>
      <c r="D5" s="604"/>
      <c r="E5" s="603"/>
      <c r="F5" s="605"/>
      <c r="G5" s="603"/>
      <c r="H5" s="603"/>
      <c r="I5" s="603"/>
      <c r="J5" s="603"/>
    </row>
    <row r="6" spans="3:12" ht="13.5" x14ac:dyDescent="0.25">
      <c r="C6" s="601"/>
      <c r="D6" s="604"/>
      <c r="E6" s="603"/>
      <c r="F6" s="605"/>
      <c r="G6" s="606"/>
      <c r="H6" s="606"/>
      <c r="I6" s="603"/>
      <c r="J6" s="603"/>
    </row>
    <row r="7" spans="3:12" s="607" customFormat="1" ht="12.75" customHeight="1" x14ac:dyDescent="0.3">
      <c r="C7" s="617"/>
      <c r="D7" s="670"/>
      <c r="E7" s="610"/>
      <c r="F7" s="611"/>
      <c r="G7" s="611"/>
      <c r="H7" s="608"/>
      <c r="I7" s="609"/>
      <c r="J7" s="610"/>
      <c r="K7" s="612"/>
      <c r="L7" s="611"/>
    </row>
    <row r="8" spans="3:12" s="607" customFormat="1" ht="12.75" customHeight="1" x14ac:dyDescent="0.3">
      <c r="C8" s="671"/>
      <c r="D8" s="672"/>
      <c r="E8" s="860" t="s">
        <v>421</v>
      </c>
      <c r="F8" s="815" t="s">
        <v>422</v>
      </c>
      <c r="G8" s="816" t="s">
        <v>423</v>
      </c>
      <c r="H8" s="613"/>
      <c r="I8" s="614"/>
      <c r="J8" s="860" t="s">
        <v>466</v>
      </c>
      <c r="K8" s="815" t="s">
        <v>422</v>
      </c>
      <c r="L8" s="816" t="s">
        <v>423</v>
      </c>
    </row>
    <row r="9" spans="3:12" ht="12.75" customHeight="1" x14ac:dyDescent="0.25">
      <c r="C9" s="674"/>
      <c r="D9" s="668"/>
      <c r="E9" s="606"/>
      <c r="F9" s="675"/>
      <c r="G9" s="675"/>
      <c r="H9" s="617"/>
      <c r="I9" s="618"/>
      <c r="J9" s="619"/>
      <c r="K9" s="620"/>
      <c r="L9" s="621"/>
    </row>
    <row r="10" spans="3:12" s="678" customFormat="1" ht="12.75" customHeight="1" x14ac:dyDescent="0.3">
      <c r="C10" s="676" t="s">
        <v>656</v>
      </c>
      <c r="D10" s="677"/>
      <c r="E10" s="861" t="s">
        <v>425</v>
      </c>
      <c r="F10" s="626">
        <v>38983010.840000004</v>
      </c>
      <c r="G10" s="626">
        <v>44595770.609999999</v>
      </c>
      <c r="H10" s="623" t="s">
        <v>656</v>
      </c>
      <c r="I10" s="624"/>
      <c r="J10" s="625" t="s">
        <v>305</v>
      </c>
      <c r="K10" s="626">
        <v>32105248.599999998</v>
      </c>
      <c r="L10" s="627">
        <v>34361145.299999997</v>
      </c>
    </row>
    <row r="11" spans="3:12" s="678" customFormat="1" ht="12.75" customHeight="1" x14ac:dyDescent="0.3">
      <c r="C11" s="642" t="s">
        <v>657</v>
      </c>
      <c r="D11" s="679"/>
      <c r="E11" s="650" t="s">
        <v>427</v>
      </c>
      <c r="F11" s="298">
        <v>25596327.43</v>
      </c>
      <c r="G11" s="298">
        <v>27242536.629999999</v>
      </c>
      <c r="H11" s="623" t="s">
        <v>306</v>
      </c>
      <c r="I11" s="624"/>
      <c r="J11" s="625" t="s">
        <v>320</v>
      </c>
      <c r="K11" s="628">
        <v>8524199.8699999973</v>
      </c>
      <c r="L11" s="629">
        <v>9716521.6699999999</v>
      </c>
    </row>
    <row r="12" spans="3:12" s="678" customFormat="1" ht="12.75" customHeight="1" x14ac:dyDescent="0.3">
      <c r="C12" s="642"/>
      <c r="D12" s="679" t="s">
        <v>36</v>
      </c>
      <c r="E12" s="644" t="s">
        <v>428</v>
      </c>
      <c r="F12" s="680">
        <v>70883.73</v>
      </c>
      <c r="G12" s="636">
        <v>78715.100000000006</v>
      </c>
      <c r="H12" s="623" t="s">
        <v>657</v>
      </c>
      <c r="I12" s="630"/>
      <c r="J12" s="625" t="s">
        <v>468</v>
      </c>
      <c r="K12" s="631">
        <v>189038.93</v>
      </c>
      <c r="L12" s="632">
        <v>189038.93</v>
      </c>
    </row>
    <row r="13" spans="3:12" s="681" customFormat="1" ht="12.75" customHeight="1" x14ac:dyDescent="0.25">
      <c r="C13" s="642"/>
      <c r="D13" s="679" t="s">
        <v>37</v>
      </c>
      <c r="E13" s="644" t="s">
        <v>429</v>
      </c>
      <c r="F13" s="680">
        <v>6140137.0099999998</v>
      </c>
      <c r="G13" s="636">
        <v>6140137.0099999998</v>
      </c>
      <c r="H13" s="623"/>
      <c r="I13" s="630" t="s">
        <v>663</v>
      </c>
      <c r="J13" s="633" t="s">
        <v>469</v>
      </c>
      <c r="K13" s="634">
        <v>189038.93</v>
      </c>
      <c r="L13" s="635">
        <v>189038.93</v>
      </c>
    </row>
    <row r="14" spans="3:12" s="681" customFormat="1" ht="12.75" customHeight="1" x14ac:dyDescent="0.25">
      <c r="C14" s="642"/>
      <c r="D14" s="679" t="s">
        <v>658</v>
      </c>
      <c r="E14" s="644" t="s">
        <v>431</v>
      </c>
      <c r="F14" s="680">
        <v>4084834.06</v>
      </c>
      <c r="G14" s="636">
        <v>4166887.58</v>
      </c>
      <c r="H14" s="623" t="s">
        <v>662</v>
      </c>
      <c r="I14" s="630"/>
      <c r="J14" s="625" t="s">
        <v>307</v>
      </c>
      <c r="K14" s="631">
        <v>1911074.19</v>
      </c>
      <c r="L14" s="632">
        <v>2912753.44</v>
      </c>
    </row>
    <row r="15" spans="3:12" s="681" customFormat="1" ht="12.75" customHeight="1" x14ac:dyDescent="0.25">
      <c r="C15" s="642"/>
      <c r="D15" s="679" t="s">
        <v>659</v>
      </c>
      <c r="E15" s="644" t="s">
        <v>433</v>
      </c>
      <c r="F15" s="680">
        <v>6236585.7199999997</v>
      </c>
      <c r="G15" s="636">
        <v>6931975.6100000003</v>
      </c>
      <c r="H15" s="623"/>
      <c r="I15" s="630" t="s">
        <v>663</v>
      </c>
      <c r="J15" s="633" t="s">
        <v>308</v>
      </c>
      <c r="K15" s="636">
        <v>1911074.19</v>
      </c>
      <c r="L15" s="637">
        <v>2912753.44</v>
      </c>
    </row>
    <row r="16" spans="3:12" s="681" customFormat="1" ht="12.75" customHeight="1" x14ac:dyDescent="0.25">
      <c r="C16" s="642"/>
      <c r="D16" s="679" t="s">
        <v>660</v>
      </c>
      <c r="E16" s="644" t="s">
        <v>435</v>
      </c>
      <c r="F16" s="680">
        <v>9014074.8800000008</v>
      </c>
      <c r="G16" s="636">
        <v>9911955</v>
      </c>
      <c r="H16" s="623"/>
      <c r="I16" s="630" t="s">
        <v>61</v>
      </c>
      <c r="J16" s="633" t="s">
        <v>8</v>
      </c>
      <c r="K16" s="639" t="s">
        <v>66</v>
      </c>
      <c r="L16" s="639" t="s">
        <v>66</v>
      </c>
    </row>
    <row r="17" spans="3:12" s="681" customFormat="1" ht="12.75" customHeight="1" x14ac:dyDescent="0.25">
      <c r="C17" s="642"/>
      <c r="D17" s="679" t="s">
        <v>661</v>
      </c>
      <c r="E17" s="644" t="s">
        <v>436</v>
      </c>
      <c r="F17" s="680">
        <v>49812.03</v>
      </c>
      <c r="G17" s="634">
        <v>12866.33</v>
      </c>
      <c r="H17" s="623" t="s">
        <v>309</v>
      </c>
      <c r="I17" s="630"/>
      <c r="J17" s="625" t="s">
        <v>321</v>
      </c>
      <c r="K17" s="631">
        <v>7616408.5499999998</v>
      </c>
      <c r="L17" s="632">
        <v>7393054.8399999999</v>
      </c>
    </row>
    <row r="18" spans="3:12" s="681" customFormat="1" ht="12.75" customHeight="1" x14ac:dyDescent="0.25">
      <c r="C18" s="642" t="s">
        <v>662</v>
      </c>
      <c r="D18" s="679"/>
      <c r="E18" s="650" t="s">
        <v>437</v>
      </c>
      <c r="F18" s="299">
        <v>4665960.05</v>
      </c>
      <c r="G18" s="299">
        <v>5091633.0299999993</v>
      </c>
      <c r="H18" s="623" t="s">
        <v>665</v>
      </c>
      <c r="I18" s="630"/>
      <c r="J18" s="625" t="s">
        <v>473</v>
      </c>
      <c r="K18" s="631">
        <v>-1192321.8000000019</v>
      </c>
      <c r="L18" s="632">
        <v>-778325.54</v>
      </c>
    </row>
    <row r="19" spans="3:12" s="681" customFormat="1" ht="12.75" customHeight="1" x14ac:dyDescent="0.25">
      <c r="C19" s="642"/>
      <c r="D19" s="679" t="s">
        <v>61</v>
      </c>
      <c r="E19" s="644" t="s">
        <v>438</v>
      </c>
      <c r="F19" s="682">
        <v>1163335.32</v>
      </c>
      <c r="G19" s="682">
        <v>1184072.01</v>
      </c>
      <c r="H19" s="623" t="s">
        <v>311</v>
      </c>
      <c r="I19" s="630"/>
      <c r="J19" s="625" t="s">
        <v>674</v>
      </c>
      <c r="K19" s="631">
        <v>-1756.09</v>
      </c>
      <c r="L19" s="640">
        <v>0</v>
      </c>
    </row>
    <row r="20" spans="3:12" s="681" customFormat="1" ht="12.75" customHeight="1" x14ac:dyDescent="0.25">
      <c r="C20" s="642"/>
      <c r="D20" s="679" t="s">
        <v>36</v>
      </c>
      <c r="E20" s="644" t="s">
        <v>439</v>
      </c>
      <c r="F20" s="192">
        <v>941363.24</v>
      </c>
      <c r="G20" s="682">
        <v>1643133.11</v>
      </c>
      <c r="H20" s="623" t="s">
        <v>657</v>
      </c>
      <c r="I20" s="630"/>
      <c r="J20" s="625" t="s">
        <v>312</v>
      </c>
      <c r="K20" s="631">
        <v>-1756.09</v>
      </c>
      <c r="L20" s="640">
        <v>0</v>
      </c>
    </row>
    <row r="21" spans="3:12" s="681" customFormat="1" ht="12.75" customHeight="1" x14ac:dyDescent="0.25">
      <c r="C21" s="642"/>
      <c r="D21" s="679" t="s">
        <v>658</v>
      </c>
      <c r="E21" s="644" t="s">
        <v>440</v>
      </c>
      <c r="F21" s="192">
        <v>340283.71</v>
      </c>
      <c r="G21" s="682">
        <v>414297.12</v>
      </c>
      <c r="H21" s="623"/>
      <c r="I21" s="630" t="s">
        <v>663</v>
      </c>
      <c r="J21" s="633" t="s">
        <v>474</v>
      </c>
      <c r="K21" s="636">
        <v>-1756.09</v>
      </c>
      <c r="L21" s="639">
        <v>0</v>
      </c>
    </row>
    <row r="22" spans="3:12" s="681" customFormat="1" ht="12.75" customHeight="1" x14ac:dyDescent="0.25">
      <c r="C22" s="642"/>
      <c r="D22" s="679" t="s">
        <v>659</v>
      </c>
      <c r="E22" s="644" t="s">
        <v>441</v>
      </c>
      <c r="F22" s="192">
        <v>1982461.81</v>
      </c>
      <c r="G22" s="682">
        <v>1450201.02</v>
      </c>
      <c r="H22" s="623" t="s">
        <v>313</v>
      </c>
      <c r="I22" s="630"/>
      <c r="J22" s="625" t="s">
        <v>322</v>
      </c>
      <c r="K22" s="631">
        <v>23582804.82</v>
      </c>
      <c r="L22" s="632">
        <v>24644623.629999999</v>
      </c>
    </row>
    <row r="23" spans="3:12" s="681" customFormat="1" ht="12.75" customHeight="1" x14ac:dyDescent="0.25">
      <c r="C23" s="642"/>
      <c r="D23" s="679" t="s">
        <v>661</v>
      </c>
      <c r="E23" s="644" t="s">
        <v>442</v>
      </c>
      <c r="F23" s="192">
        <v>238515.97</v>
      </c>
      <c r="G23" s="683">
        <v>399929.77</v>
      </c>
      <c r="H23" s="623"/>
      <c r="I23" s="630" t="s">
        <v>663</v>
      </c>
      <c r="J23" s="633" t="s">
        <v>476</v>
      </c>
      <c r="K23" s="641">
        <v>23314002.550000001</v>
      </c>
      <c r="L23" s="637">
        <v>24281144.34</v>
      </c>
    </row>
    <row r="24" spans="3:12" s="681" customFormat="1" ht="12.75" customHeight="1" x14ac:dyDescent="0.25">
      <c r="C24" s="642" t="s">
        <v>443</v>
      </c>
      <c r="D24" s="679"/>
      <c r="E24" s="650" t="s">
        <v>444</v>
      </c>
      <c r="F24" s="155">
        <v>3443865.13</v>
      </c>
      <c r="G24" s="155">
        <v>3443865.13</v>
      </c>
      <c r="H24" s="642"/>
      <c r="I24" s="643" t="s">
        <v>61</v>
      </c>
      <c r="J24" s="644" t="s">
        <v>477</v>
      </c>
      <c r="K24" s="641">
        <v>13597.06</v>
      </c>
      <c r="L24" s="637">
        <v>21011.63</v>
      </c>
    </row>
    <row r="25" spans="3:12" s="681" customFormat="1" ht="12.75" customHeight="1" x14ac:dyDescent="0.25">
      <c r="C25" s="642"/>
      <c r="D25" s="679" t="s">
        <v>663</v>
      </c>
      <c r="E25" s="644" t="s">
        <v>664</v>
      </c>
      <c r="F25" s="156">
        <v>3443865.13</v>
      </c>
      <c r="G25" s="684">
        <v>3443865.13</v>
      </c>
      <c r="H25" s="642"/>
      <c r="I25" s="643" t="s">
        <v>36</v>
      </c>
      <c r="J25" s="644" t="s">
        <v>370</v>
      </c>
      <c r="K25" s="641">
        <v>255205.21</v>
      </c>
      <c r="L25" s="637">
        <v>342467.66</v>
      </c>
    </row>
    <row r="26" spans="3:12" s="681" customFormat="1" ht="12.75" customHeight="1" x14ac:dyDescent="0.3">
      <c r="C26" s="642" t="s">
        <v>665</v>
      </c>
      <c r="D26" s="679"/>
      <c r="E26" s="650" t="s">
        <v>446</v>
      </c>
      <c r="F26" s="155">
        <v>5276858.2299999995</v>
      </c>
      <c r="G26" s="155">
        <v>8817735.8200000003</v>
      </c>
      <c r="H26" s="645"/>
      <c r="I26" s="646"/>
      <c r="J26" s="647"/>
      <c r="K26" s="648"/>
      <c r="L26" s="649"/>
    </row>
    <row r="27" spans="3:12" s="681" customFormat="1" ht="12.75" customHeight="1" x14ac:dyDescent="0.25">
      <c r="C27" s="642"/>
      <c r="D27" s="679" t="s">
        <v>663</v>
      </c>
      <c r="E27" s="644" t="s">
        <v>664</v>
      </c>
      <c r="F27" s="682">
        <v>580740.06000000006</v>
      </c>
      <c r="G27" s="682">
        <v>1022.19</v>
      </c>
      <c r="H27" s="642" t="s">
        <v>667</v>
      </c>
      <c r="I27" s="643"/>
      <c r="J27" s="650" t="s">
        <v>478</v>
      </c>
      <c r="K27" s="626">
        <v>6248491.5800000001</v>
      </c>
      <c r="L27" s="627">
        <v>4670249.8199999994</v>
      </c>
    </row>
    <row r="28" spans="3:12" s="685" customFormat="1" ht="12.75" customHeight="1" x14ac:dyDescent="0.25">
      <c r="C28" s="642"/>
      <c r="D28" s="679" t="s">
        <v>61</v>
      </c>
      <c r="E28" s="644" t="s">
        <v>447</v>
      </c>
      <c r="F28" s="682">
        <v>4350515.6399999997</v>
      </c>
      <c r="G28" s="682">
        <v>2468739.64</v>
      </c>
      <c r="H28" s="642" t="s">
        <v>657</v>
      </c>
      <c r="I28" s="643"/>
      <c r="J28" s="650" t="s">
        <v>479</v>
      </c>
      <c r="K28" s="631">
        <v>163838.6</v>
      </c>
      <c r="L28" s="632">
        <v>113172.68</v>
      </c>
    </row>
    <row r="29" spans="3:12" s="685" customFormat="1" ht="12.75" customHeight="1" x14ac:dyDescent="0.25">
      <c r="C29" s="642"/>
      <c r="D29" s="679" t="s">
        <v>62</v>
      </c>
      <c r="E29" s="644" t="s">
        <v>666</v>
      </c>
      <c r="F29" s="682">
        <v>345602.53</v>
      </c>
      <c r="G29" s="682">
        <v>6347973.9900000002</v>
      </c>
      <c r="H29" s="642"/>
      <c r="I29" s="643" t="s">
        <v>37</v>
      </c>
      <c r="J29" s="644" t="s">
        <v>480</v>
      </c>
      <c r="K29" s="281">
        <v>163838.6</v>
      </c>
      <c r="L29" s="637">
        <v>113172.68</v>
      </c>
    </row>
    <row r="30" spans="3:12" s="685" customFormat="1" ht="12.75" customHeight="1" x14ac:dyDescent="0.3">
      <c r="C30" s="686"/>
      <c r="D30" s="687"/>
      <c r="E30" s="688"/>
      <c r="F30" s="156"/>
      <c r="G30" s="156"/>
      <c r="H30" s="642" t="s">
        <v>668</v>
      </c>
      <c r="I30" s="643"/>
      <c r="J30" s="650" t="s">
        <v>481</v>
      </c>
      <c r="K30" s="631">
        <v>6084652.9800000004</v>
      </c>
      <c r="L30" s="632">
        <v>4557077.1399999997</v>
      </c>
    </row>
    <row r="31" spans="3:12" s="678" customFormat="1" ht="12.75" customHeight="1" x14ac:dyDescent="0.3">
      <c r="C31" s="642" t="s">
        <v>667</v>
      </c>
      <c r="D31" s="679"/>
      <c r="E31" s="650" t="s">
        <v>448</v>
      </c>
      <c r="F31" s="689">
        <v>39329918.839999996</v>
      </c>
      <c r="G31" s="689">
        <v>30917473.18</v>
      </c>
      <c r="H31" s="642"/>
      <c r="I31" s="643" t="s">
        <v>36</v>
      </c>
      <c r="J31" s="644" t="s">
        <v>314</v>
      </c>
      <c r="K31" s="636">
        <v>6084652.9800000004</v>
      </c>
      <c r="L31" s="637">
        <v>4557077.1399999997</v>
      </c>
    </row>
    <row r="32" spans="3:12" s="681" customFormat="1" ht="12.75" customHeight="1" x14ac:dyDescent="0.25">
      <c r="C32" s="642" t="s">
        <v>668</v>
      </c>
      <c r="D32" s="679"/>
      <c r="E32" s="650" t="s">
        <v>449</v>
      </c>
      <c r="F32" s="155">
        <v>313609.15000000002</v>
      </c>
      <c r="G32" s="155">
        <v>302285.2</v>
      </c>
      <c r="H32" s="642" t="s">
        <v>482</v>
      </c>
      <c r="I32" s="643"/>
      <c r="J32" s="650" t="s">
        <v>483</v>
      </c>
      <c r="K32" s="626">
        <v>39959189.5</v>
      </c>
      <c r="L32" s="627">
        <v>36481848.670000002</v>
      </c>
    </row>
    <row r="33" spans="3:12" s="681" customFormat="1" ht="12.75" customHeight="1" x14ac:dyDescent="0.25">
      <c r="C33" s="642"/>
      <c r="D33" s="679" t="s">
        <v>663</v>
      </c>
      <c r="E33" s="644" t="s">
        <v>450</v>
      </c>
      <c r="F33" s="156">
        <v>313609.15000000002</v>
      </c>
      <c r="G33" s="156">
        <v>302285.2</v>
      </c>
      <c r="H33" s="642" t="s">
        <v>662</v>
      </c>
      <c r="I33" s="643"/>
      <c r="J33" s="652" t="s">
        <v>484</v>
      </c>
      <c r="K33" s="631">
        <v>7391258.6200000001</v>
      </c>
      <c r="L33" s="632">
        <v>2753851.3</v>
      </c>
    </row>
    <row r="34" spans="3:12" s="681" customFormat="1" ht="12.75" customHeight="1" x14ac:dyDescent="0.25">
      <c r="C34" s="642" t="s">
        <v>662</v>
      </c>
      <c r="D34" s="679"/>
      <c r="E34" s="650" t="s">
        <v>451</v>
      </c>
      <c r="F34" s="155">
        <v>28026743.260000002</v>
      </c>
      <c r="G34" s="155">
        <v>23560320.75</v>
      </c>
      <c r="H34" s="642"/>
      <c r="I34" s="643" t="s">
        <v>663</v>
      </c>
      <c r="J34" s="644" t="s">
        <v>485</v>
      </c>
      <c r="K34" s="634">
        <v>1976770.07</v>
      </c>
      <c r="L34" s="637">
        <v>9550</v>
      </c>
    </row>
    <row r="35" spans="3:12" s="681" customFormat="1" ht="12.75" customHeight="1" x14ac:dyDescent="0.25">
      <c r="C35" s="642"/>
      <c r="D35" s="679" t="s">
        <v>663</v>
      </c>
      <c r="E35" s="644" t="s">
        <v>452</v>
      </c>
      <c r="F35" s="683">
        <v>25052186.48</v>
      </c>
      <c r="G35" s="156">
        <v>20708726.780000001</v>
      </c>
      <c r="H35" s="642"/>
      <c r="I35" s="643" t="s">
        <v>36</v>
      </c>
      <c r="J35" s="644" t="s">
        <v>314</v>
      </c>
      <c r="K35" s="636">
        <v>5414488.5499999998</v>
      </c>
      <c r="L35" s="637">
        <v>2744301.3</v>
      </c>
    </row>
    <row r="36" spans="3:12" s="681" customFormat="1" ht="12.75" customHeight="1" x14ac:dyDescent="0.25">
      <c r="C36" s="642"/>
      <c r="D36" s="690"/>
      <c r="E36" s="644" t="s">
        <v>453</v>
      </c>
      <c r="F36" s="682">
        <v>3385069.27</v>
      </c>
      <c r="G36" s="683">
        <v>1950475.84</v>
      </c>
      <c r="H36" s="642" t="s">
        <v>309</v>
      </c>
      <c r="I36" s="643"/>
      <c r="J36" s="652" t="s">
        <v>486</v>
      </c>
      <c r="K36" s="902">
        <v>1293792.71</v>
      </c>
      <c r="L36" s="632">
        <v>1284371.05</v>
      </c>
    </row>
    <row r="37" spans="3:12" s="681" customFormat="1" ht="12.75" customHeight="1" x14ac:dyDescent="0.25">
      <c r="C37" s="642"/>
      <c r="D37" s="690"/>
      <c r="E37" s="644" t="s">
        <v>454</v>
      </c>
      <c r="F37" s="682">
        <v>21008244.77</v>
      </c>
      <c r="G37" s="683">
        <v>18225467.280000001</v>
      </c>
      <c r="H37" s="642"/>
      <c r="I37" s="643" t="s">
        <v>61</v>
      </c>
      <c r="J37" s="653" t="s">
        <v>487</v>
      </c>
      <c r="K37" s="684">
        <v>1293792.71</v>
      </c>
      <c r="L37" s="637">
        <v>1284371.05</v>
      </c>
    </row>
    <row r="38" spans="3:12" s="678" customFormat="1" ht="12.75" customHeight="1" x14ac:dyDescent="0.3">
      <c r="C38" s="642"/>
      <c r="D38" s="690"/>
      <c r="E38" s="644" t="s">
        <v>455</v>
      </c>
      <c r="F38" s="682">
        <v>658872.43999999994</v>
      </c>
      <c r="G38" s="683">
        <v>532783.66</v>
      </c>
      <c r="H38" s="642"/>
      <c r="I38" s="643" t="s">
        <v>37</v>
      </c>
      <c r="J38" s="653" t="s">
        <v>65</v>
      </c>
      <c r="K38" s="639">
        <v>0</v>
      </c>
      <c r="L38" s="639">
        <v>0</v>
      </c>
    </row>
    <row r="39" spans="3:12" s="678" customFormat="1" ht="12.75" customHeight="1" x14ac:dyDescent="0.3">
      <c r="C39" s="642"/>
      <c r="D39" s="679" t="s">
        <v>61</v>
      </c>
      <c r="E39" s="644" t="s">
        <v>456</v>
      </c>
      <c r="F39" s="682">
        <v>244392.71</v>
      </c>
      <c r="G39" s="683">
        <v>16681.75</v>
      </c>
      <c r="H39" s="642"/>
      <c r="I39" s="643" t="s">
        <v>62</v>
      </c>
      <c r="J39" s="653" t="s">
        <v>69</v>
      </c>
      <c r="K39" s="639">
        <v>0</v>
      </c>
      <c r="L39" s="639">
        <v>0</v>
      </c>
    </row>
    <row r="40" spans="3:12" s="692" customFormat="1" ht="12.75" customHeight="1" x14ac:dyDescent="0.3">
      <c r="C40" s="623"/>
      <c r="D40" s="691" t="s">
        <v>37</v>
      </c>
      <c r="E40" s="633" t="s">
        <v>458</v>
      </c>
      <c r="F40" s="682">
        <v>1993400.34</v>
      </c>
      <c r="G40" s="682">
        <v>2134460.4300000002</v>
      </c>
      <c r="H40" s="642" t="s">
        <v>665</v>
      </c>
      <c r="I40" s="643"/>
      <c r="J40" s="652" t="s">
        <v>488</v>
      </c>
      <c r="K40" s="902">
        <v>22722142.289999999</v>
      </c>
      <c r="L40" s="632">
        <v>23949831.73</v>
      </c>
    </row>
    <row r="41" spans="3:12" s="678" customFormat="1" ht="12.75" customHeight="1" x14ac:dyDescent="0.3">
      <c r="C41" s="642"/>
      <c r="D41" s="679" t="s">
        <v>62</v>
      </c>
      <c r="E41" s="644" t="s">
        <v>669</v>
      </c>
      <c r="F41" s="682">
        <v>6282.57</v>
      </c>
      <c r="G41" s="683">
        <v>4699.93</v>
      </c>
      <c r="H41" s="642"/>
      <c r="I41" s="643" t="s">
        <v>663</v>
      </c>
      <c r="J41" s="644" t="s">
        <v>489</v>
      </c>
      <c r="K41" s="684">
        <v>15731751.5</v>
      </c>
      <c r="L41" s="637">
        <v>17209875.239999998</v>
      </c>
    </row>
    <row r="42" spans="3:12" s="678" customFormat="1" ht="12.75" customHeight="1" x14ac:dyDescent="0.3">
      <c r="C42" s="642"/>
      <c r="D42" s="679" t="s">
        <v>659</v>
      </c>
      <c r="E42" s="644" t="s">
        <v>459</v>
      </c>
      <c r="F42" s="682">
        <v>730481.16</v>
      </c>
      <c r="G42" s="156">
        <v>695751.86</v>
      </c>
      <c r="H42" s="642"/>
      <c r="I42" s="643" t="s">
        <v>61</v>
      </c>
      <c r="J42" s="644" t="s">
        <v>490</v>
      </c>
      <c r="K42" s="684">
        <v>791821.67</v>
      </c>
      <c r="L42" s="637">
        <v>394680.66</v>
      </c>
    </row>
    <row r="43" spans="3:12" s="678" customFormat="1" ht="12.75" customHeight="1" x14ac:dyDescent="0.3">
      <c r="C43" s="642" t="s">
        <v>665</v>
      </c>
      <c r="D43" s="679"/>
      <c r="E43" s="861" t="s">
        <v>460</v>
      </c>
      <c r="F43" s="176">
        <v>5049135</v>
      </c>
      <c r="G43" s="155">
        <v>6106635</v>
      </c>
      <c r="H43" s="642"/>
      <c r="I43" s="643" t="s">
        <v>36</v>
      </c>
      <c r="J43" s="644" t="s">
        <v>9</v>
      </c>
      <c r="K43" s="684">
        <v>0</v>
      </c>
      <c r="L43" s="639">
        <v>0</v>
      </c>
    </row>
    <row r="44" spans="3:12" s="678" customFormat="1" ht="12.75" customHeight="1" x14ac:dyDescent="0.3">
      <c r="C44" s="642"/>
      <c r="D44" s="679" t="s">
        <v>62</v>
      </c>
      <c r="E44" s="644" t="s">
        <v>666</v>
      </c>
      <c r="F44" s="175">
        <v>5049135</v>
      </c>
      <c r="G44" s="156">
        <v>6106635</v>
      </c>
      <c r="H44" s="642"/>
      <c r="I44" s="643" t="s">
        <v>37</v>
      </c>
      <c r="J44" s="644" t="s">
        <v>315</v>
      </c>
      <c r="K44" s="636">
        <v>1350152.85</v>
      </c>
      <c r="L44" s="637">
        <v>1549945.92</v>
      </c>
    </row>
    <row r="45" spans="3:12" s="678" customFormat="1" ht="12.75" customHeight="1" x14ac:dyDescent="0.3">
      <c r="C45" s="642" t="s">
        <v>670</v>
      </c>
      <c r="D45" s="679"/>
      <c r="E45" s="861" t="s">
        <v>671</v>
      </c>
      <c r="F45" s="155">
        <v>820023.67</v>
      </c>
      <c r="G45" s="155">
        <v>664651.13</v>
      </c>
      <c r="H45" s="642"/>
      <c r="I45" s="643" t="s">
        <v>658</v>
      </c>
      <c r="J45" s="644" t="s">
        <v>491</v>
      </c>
      <c r="K45" s="636">
        <v>1993824.65</v>
      </c>
      <c r="L45" s="637">
        <v>2147462.7000000002</v>
      </c>
    </row>
    <row r="46" spans="3:12" s="678" customFormat="1" ht="12.75" customHeight="1" x14ac:dyDescent="0.3">
      <c r="C46" s="642" t="s">
        <v>672</v>
      </c>
      <c r="D46" s="679"/>
      <c r="E46" s="861" t="s">
        <v>461</v>
      </c>
      <c r="F46" s="155">
        <v>5120407.76</v>
      </c>
      <c r="G46" s="155">
        <v>283581.09999999998</v>
      </c>
      <c r="H46" s="642"/>
      <c r="I46" s="643" t="s">
        <v>659</v>
      </c>
      <c r="J46" s="644" t="s">
        <v>492</v>
      </c>
      <c r="K46" s="636">
        <v>2854591.62</v>
      </c>
      <c r="L46" s="637">
        <v>2647867.21</v>
      </c>
    </row>
    <row r="47" spans="3:12" s="678" customFormat="1" ht="12.75" customHeight="1" x14ac:dyDescent="0.3">
      <c r="C47" s="693"/>
      <c r="D47" s="694" t="s">
        <v>663</v>
      </c>
      <c r="E47" s="695" t="s">
        <v>462</v>
      </c>
      <c r="F47" s="157">
        <v>5120407.76</v>
      </c>
      <c r="G47" s="157">
        <v>283581.09999999998</v>
      </c>
      <c r="H47" s="693" t="s">
        <v>670</v>
      </c>
      <c r="I47" s="643"/>
      <c r="J47" s="864" t="s">
        <v>671</v>
      </c>
      <c r="K47" s="631">
        <v>8551995.8800000008</v>
      </c>
      <c r="L47" s="632">
        <v>8493794.5899999999</v>
      </c>
    </row>
    <row r="48" spans="3:12" s="607" customFormat="1" ht="12.75" customHeight="1" x14ac:dyDescent="0.3">
      <c r="C48" s="693"/>
      <c r="D48" s="694"/>
      <c r="E48" s="862" t="s">
        <v>463</v>
      </c>
      <c r="F48" s="696">
        <v>78312929.680000007</v>
      </c>
      <c r="G48" s="696">
        <v>75513243.789999992</v>
      </c>
      <c r="H48" s="655"/>
      <c r="I48" s="656"/>
      <c r="J48" s="657" t="s">
        <v>493</v>
      </c>
      <c r="K48" s="658">
        <v>78312929.680000007</v>
      </c>
      <c r="L48" s="659">
        <v>75513243.789999992</v>
      </c>
    </row>
    <row r="49" spans="3:7" s="607" customFormat="1" ht="12.75" customHeight="1" x14ac:dyDescent="0.3">
      <c r="C49" s="660"/>
      <c r="D49" s="661"/>
      <c r="E49" s="662"/>
      <c r="F49" s="661"/>
      <c r="G49" s="661"/>
    </row>
    <row r="50" spans="3:7" s="607" customFormat="1" ht="12.75" customHeight="1" x14ac:dyDescent="0.3">
      <c r="C50" s="908"/>
      <c r="D50" s="908"/>
      <c r="E50" s="908"/>
      <c r="F50" s="908"/>
      <c r="G50" s="908"/>
    </row>
    <row r="51" spans="3:7" s="607" customFormat="1" ht="12.75" customHeight="1" x14ac:dyDescent="0.3">
      <c r="C51" s="660"/>
      <c r="D51" s="661"/>
      <c r="E51" s="651"/>
      <c r="F51" s="663"/>
      <c r="G51" s="651"/>
    </row>
    <row r="52" spans="3:7" s="607" customFormat="1" ht="12.75" customHeight="1" x14ac:dyDescent="0.3">
      <c r="C52" s="660"/>
      <c r="D52" s="661"/>
      <c r="E52" s="663"/>
      <c r="G52" s="664"/>
    </row>
    <row r="53" spans="3:7" s="607" customFormat="1" ht="12.75" customHeight="1" x14ac:dyDescent="0.3">
      <c r="C53" s="660"/>
      <c r="D53" s="661"/>
      <c r="E53" s="651"/>
      <c r="F53" s="651"/>
      <c r="G53" s="622"/>
    </row>
    <row r="54" spans="3:7" s="607" customFormat="1" ht="12.75" customHeight="1" x14ac:dyDescent="0.3">
      <c r="C54" s="601"/>
      <c r="D54" s="602"/>
      <c r="E54" s="603"/>
      <c r="F54" s="603"/>
      <c r="G54" s="603"/>
    </row>
    <row r="55" spans="3:7" s="607" customFormat="1" ht="12.75" customHeight="1" x14ac:dyDescent="0.3">
      <c r="C55" s="601"/>
      <c r="D55" s="602"/>
      <c r="E55" s="603"/>
      <c r="F55" s="654"/>
      <c r="G55" s="654"/>
    </row>
    <row r="56" spans="3:7" s="607" customFormat="1" ht="12.75" customHeight="1" x14ac:dyDescent="0.3">
      <c r="C56" s="601"/>
      <c r="D56" s="602"/>
      <c r="E56" s="603"/>
      <c r="F56" s="603"/>
      <c r="G56" s="606"/>
    </row>
    <row r="57" spans="3:7" s="607" customFormat="1" ht="12.75" customHeight="1" x14ac:dyDescent="0.3">
      <c r="C57" s="601"/>
      <c r="D57" s="602"/>
      <c r="E57" s="603"/>
      <c r="F57" s="603"/>
      <c r="G57" s="606"/>
    </row>
    <row r="58" spans="3:7" s="607" customFormat="1" ht="12.75" customHeight="1" x14ac:dyDescent="0.3">
      <c r="C58" s="601"/>
      <c r="D58" s="602"/>
      <c r="E58" s="603"/>
      <c r="F58" s="603"/>
      <c r="G58" s="603"/>
    </row>
    <row r="59" spans="3:7" s="607" customFormat="1" ht="12.75" customHeight="1" x14ac:dyDescent="0.3">
      <c r="C59" s="601"/>
      <c r="D59" s="602"/>
      <c r="E59" s="603"/>
      <c r="F59" s="603"/>
      <c r="G59" s="603"/>
    </row>
    <row r="60" spans="3:7" s="607" customFormat="1" ht="12.75" customHeight="1" x14ac:dyDescent="0.3">
      <c r="C60" s="601"/>
      <c r="D60" s="602"/>
      <c r="E60" s="603"/>
      <c r="F60" s="603"/>
      <c r="G60" s="603"/>
    </row>
    <row r="61" spans="3:7" s="607" customFormat="1" ht="12.75" customHeight="1" x14ac:dyDescent="0.3">
      <c r="C61" s="601"/>
      <c r="D61" s="602"/>
      <c r="E61" s="603"/>
      <c r="F61" s="603"/>
      <c r="G61" s="603"/>
    </row>
    <row r="62" spans="3:7" s="607" customFormat="1" ht="12.75" customHeight="1" x14ac:dyDescent="0.3">
      <c r="C62" s="601"/>
      <c r="D62" s="602"/>
      <c r="E62" s="603"/>
      <c r="F62" s="603"/>
      <c r="G62" s="603"/>
    </row>
    <row r="63" spans="3:7" s="607" customFormat="1" ht="12.75" customHeight="1" x14ac:dyDescent="0.3">
      <c r="C63" s="601"/>
      <c r="D63" s="602"/>
      <c r="E63" s="603"/>
      <c r="F63" s="603"/>
      <c r="G63" s="603"/>
    </row>
    <row r="64" spans="3:7" s="607" customFormat="1" ht="12.75" customHeight="1" x14ac:dyDescent="0.3">
      <c r="C64" s="601"/>
      <c r="D64" s="602"/>
      <c r="E64" s="603"/>
      <c r="F64" s="603"/>
      <c r="G64" s="603"/>
    </row>
    <row r="65" spans="3:12" s="607" customFormat="1" ht="12.75" customHeight="1" x14ac:dyDescent="0.3">
      <c r="C65" s="601"/>
      <c r="D65" s="602"/>
      <c r="E65" s="603"/>
      <c r="F65" s="603"/>
      <c r="G65" s="603"/>
    </row>
    <row r="66" spans="3:12" s="607" customFormat="1" ht="12.75" customHeight="1" x14ac:dyDescent="0.3">
      <c r="C66" s="601"/>
      <c r="D66" s="602"/>
      <c r="E66" s="603"/>
      <c r="F66" s="603"/>
      <c r="G66" s="603"/>
    </row>
    <row r="67" spans="3:12" s="607" customFormat="1" ht="12.75" customHeight="1" x14ac:dyDescent="0.3">
      <c r="C67" s="601"/>
      <c r="D67" s="602"/>
      <c r="E67" s="603"/>
      <c r="F67" s="603"/>
      <c r="G67" s="603"/>
    </row>
    <row r="68" spans="3:12" s="607" customFormat="1" ht="12.75" customHeight="1" x14ac:dyDescent="0.3">
      <c r="C68" s="638"/>
      <c r="D68" s="669"/>
      <c r="E68" s="600"/>
      <c r="F68" s="600"/>
      <c r="G68" s="600"/>
    </row>
    <row r="69" spans="3:12" s="607" customFormat="1" ht="12.75" customHeight="1" x14ac:dyDescent="0.3">
      <c r="C69" s="638"/>
      <c r="D69" s="669"/>
      <c r="E69" s="600"/>
      <c r="F69" s="600"/>
      <c r="G69" s="600"/>
    </row>
    <row r="70" spans="3:12" s="607" customFormat="1" ht="12.75" customHeight="1" x14ac:dyDescent="0.3">
      <c r="C70" s="638"/>
      <c r="D70" s="669"/>
      <c r="E70" s="600"/>
      <c r="F70" s="600"/>
      <c r="G70" s="600"/>
    </row>
    <row r="71" spans="3:12" s="607" customFormat="1" ht="12.75" customHeight="1" x14ac:dyDescent="0.3">
      <c r="C71" s="638"/>
      <c r="D71" s="669"/>
      <c r="E71" s="600"/>
      <c r="F71" s="600"/>
      <c r="G71" s="600"/>
    </row>
    <row r="72" spans="3:12" s="607" customFormat="1" ht="12.75" customHeight="1" x14ac:dyDescent="0.3">
      <c r="C72" s="638"/>
      <c r="D72" s="669"/>
      <c r="E72" s="600"/>
      <c r="F72" s="600"/>
      <c r="G72" s="600"/>
    </row>
    <row r="73" spans="3:12" s="607" customFormat="1" ht="12.75" customHeight="1" x14ac:dyDescent="0.3">
      <c r="C73" s="638"/>
      <c r="D73" s="669"/>
      <c r="E73" s="600"/>
      <c r="F73" s="600"/>
      <c r="G73" s="600"/>
    </row>
    <row r="74" spans="3:12" s="607" customFormat="1" ht="12.75" customHeight="1" x14ac:dyDescent="0.3">
      <c r="C74" s="638"/>
      <c r="D74" s="669"/>
      <c r="E74" s="600"/>
      <c r="F74" s="600"/>
      <c r="G74" s="600"/>
    </row>
    <row r="75" spans="3:12" s="607" customFormat="1" ht="12.75" customHeight="1" x14ac:dyDescent="0.3">
      <c r="C75" s="638"/>
      <c r="D75" s="669"/>
      <c r="E75" s="600"/>
      <c r="F75" s="600"/>
      <c r="G75" s="600"/>
    </row>
    <row r="76" spans="3:12" s="607" customFormat="1" ht="12.75" customHeight="1" x14ac:dyDescent="0.3">
      <c r="C76" s="638"/>
      <c r="D76" s="669"/>
      <c r="E76" s="600"/>
      <c r="F76" s="600"/>
      <c r="G76" s="600"/>
      <c r="H76" s="600"/>
      <c r="I76" s="600"/>
      <c r="J76" s="600"/>
      <c r="K76" s="600"/>
      <c r="L76" s="600"/>
    </row>
    <row r="77" spans="3:12" ht="12.75" customHeight="1" x14ac:dyDescent="0.3"/>
    <row r="79" spans="3:12" ht="15" customHeight="1" x14ac:dyDescent="0.3"/>
  </sheetData>
  <sheetProtection password="CA9D"/>
  <mergeCells count="4">
    <mergeCell ref="C1:G1"/>
    <mergeCell ref="C3:G3"/>
    <mergeCell ref="C4:G4"/>
    <mergeCell ref="C50:G50"/>
  </mergeCells>
  <pageMargins left="1.4" right="0.39370078740157499" top="0.35" bottom="0.27" header="0.25" footer="0.23"/>
  <pageSetup paperSize="9" scale="10" orientation="landscape" horizontalDpi="300" verticalDpi="30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C1:O78"/>
  <sheetViews>
    <sheetView showGridLines="0" topLeftCell="A17" zoomScale="80" zoomScaleNormal="80" zoomScalePageLayoutView="80" workbookViewId="0">
      <selection activeCell="C4" sqref="C4:G4"/>
    </sheetView>
  </sheetViews>
  <sheetFormatPr defaultColWidth="11.42578125" defaultRowHeight="14.25" x14ac:dyDescent="0.3"/>
  <cols>
    <col min="1" max="1" width="11.42578125" style="600"/>
    <col min="2" max="2" width="3.85546875" style="600" customWidth="1"/>
    <col min="3" max="3" width="1.28515625" style="638" customWidth="1"/>
    <col min="4" max="4" width="2.42578125" style="669" bestFit="1" customWidth="1"/>
    <col min="5" max="5" width="44.7109375" style="600" customWidth="1"/>
    <col min="6" max="7" width="13.85546875" style="600" customWidth="1"/>
    <col min="8" max="8" width="1.28515625" style="600" customWidth="1"/>
    <col min="9" max="9" width="4.42578125" style="799" customWidth="1"/>
    <col min="10" max="10" width="2.42578125" style="600" bestFit="1" customWidth="1"/>
    <col min="11" max="11" width="44.7109375" style="600" customWidth="1"/>
    <col min="12" max="13" width="13.85546875" style="600" customWidth="1"/>
    <col min="14" max="14" width="3" style="600" customWidth="1"/>
    <col min="15" max="16384" width="11.42578125" style="600"/>
  </cols>
  <sheetData>
    <row r="1" spans="3:13" ht="18" x14ac:dyDescent="0.25">
      <c r="C1" s="905" t="s">
        <v>653</v>
      </c>
      <c r="D1" s="905"/>
      <c r="E1" s="905"/>
      <c r="F1" s="905"/>
      <c r="G1" s="905"/>
    </row>
    <row r="2" spans="3:13" ht="13.5" x14ac:dyDescent="0.25">
      <c r="C2" s="601"/>
      <c r="D2" s="602"/>
      <c r="E2" s="603"/>
      <c r="F2" s="603"/>
      <c r="G2" s="603"/>
    </row>
    <row r="3" spans="3:13" ht="15" x14ac:dyDescent="0.25">
      <c r="C3" s="906" t="s">
        <v>654</v>
      </c>
      <c r="D3" s="906"/>
      <c r="E3" s="906"/>
      <c r="F3" s="906"/>
      <c r="G3" s="906"/>
    </row>
    <row r="4" spans="3:13" ht="15" x14ac:dyDescent="0.25">
      <c r="C4" s="907" t="s">
        <v>376</v>
      </c>
      <c r="D4" s="907"/>
      <c r="E4" s="907"/>
      <c r="F4" s="907"/>
      <c r="G4" s="907"/>
    </row>
    <row r="5" spans="3:13" ht="13.5" x14ac:dyDescent="0.25">
      <c r="C5" s="601"/>
      <c r="D5" s="604"/>
      <c r="E5" s="603"/>
      <c r="F5" s="605"/>
      <c r="G5" s="603"/>
      <c r="H5" s="603"/>
    </row>
    <row r="6" spans="3:13" ht="13.5" x14ac:dyDescent="0.25">
      <c r="C6" s="601"/>
      <c r="D6" s="604"/>
      <c r="E6" s="603"/>
      <c r="F6" s="605"/>
      <c r="G6" s="606"/>
      <c r="H6" s="606"/>
    </row>
    <row r="7" spans="3:13" s="607" customFormat="1" ht="12.75" customHeight="1" x14ac:dyDescent="0.3">
      <c r="C7" s="617"/>
      <c r="D7" s="670"/>
      <c r="E7" s="610"/>
      <c r="F7" s="611"/>
      <c r="G7" s="611"/>
      <c r="I7" s="800"/>
      <c r="J7" s="609"/>
      <c r="K7" s="610"/>
      <c r="L7" s="612"/>
      <c r="M7" s="611"/>
    </row>
    <row r="8" spans="3:13" s="607" customFormat="1" ht="12.75" customHeight="1" x14ac:dyDescent="0.3">
      <c r="C8" s="671"/>
      <c r="D8" s="672"/>
      <c r="E8" s="860" t="s">
        <v>421</v>
      </c>
      <c r="F8" s="615" t="s">
        <v>464</v>
      </c>
      <c r="G8" s="673" t="s">
        <v>465</v>
      </c>
      <c r="I8" s="801"/>
      <c r="J8" s="614"/>
      <c r="K8" s="860" t="s">
        <v>466</v>
      </c>
      <c r="L8" s="615" t="s">
        <v>464</v>
      </c>
      <c r="M8" s="616" t="s">
        <v>465</v>
      </c>
    </row>
    <row r="9" spans="3:13" ht="12.75" customHeight="1" x14ac:dyDescent="0.25">
      <c r="C9" s="674"/>
      <c r="D9" s="668"/>
      <c r="E9" s="606"/>
      <c r="F9" s="675"/>
      <c r="G9" s="675"/>
      <c r="I9" s="802"/>
      <c r="J9" s="618"/>
      <c r="K9" s="619"/>
      <c r="L9" s="620"/>
      <c r="M9" s="621"/>
    </row>
    <row r="10" spans="3:13" s="678" customFormat="1" ht="12.75" customHeight="1" x14ac:dyDescent="0.3">
      <c r="C10" s="676" t="s">
        <v>656</v>
      </c>
      <c r="D10" s="677"/>
      <c r="E10" s="861" t="s">
        <v>425</v>
      </c>
      <c r="F10" s="626">
        <f>+F26+F24+F18+F11</f>
        <v>38983010.840000004</v>
      </c>
      <c r="G10" s="626">
        <f>+G26+G24+G18+G11</f>
        <v>44595770.609999999</v>
      </c>
      <c r="I10" s="803" t="s">
        <v>656</v>
      </c>
      <c r="J10" s="624"/>
      <c r="K10" s="625" t="s">
        <v>305</v>
      </c>
      <c r="L10" s="626">
        <v>32105248.600000001</v>
      </c>
      <c r="M10" s="627">
        <v>34361145.299999997</v>
      </c>
    </row>
    <row r="11" spans="3:13" s="678" customFormat="1" ht="12.75" customHeight="1" x14ac:dyDescent="0.3">
      <c r="C11" s="642" t="s">
        <v>657</v>
      </c>
      <c r="D11" s="679"/>
      <c r="E11" s="650" t="s">
        <v>427</v>
      </c>
      <c r="F11" s="298">
        <f>+SUM(F12:F17)</f>
        <v>25596327.43</v>
      </c>
      <c r="G11" s="298">
        <f>+SUM(G12:G17)</f>
        <v>27242536.629999999</v>
      </c>
      <c r="I11" s="803" t="s">
        <v>306</v>
      </c>
      <c r="J11" s="624"/>
      <c r="K11" s="625" t="s">
        <v>467</v>
      </c>
      <c r="L11" s="628">
        <v>8524199.8699999992</v>
      </c>
      <c r="M11" s="629">
        <v>9716521.6699999999</v>
      </c>
    </row>
    <row r="12" spans="3:13" s="678" customFormat="1" ht="12.75" customHeight="1" x14ac:dyDescent="0.3">
      <c r="C12" s="642"/>
      <c r="D12" s="679" t="s">
        <v>36</v>
      </c>
      <c r="E12" s="644" t="s">
        <v>428</v>
      </c>
      <c r="F12" s="680">
        <f>+[11]Sábana!M7</f>
        <v>70883.73</v>
      </c>
      <c r="G12" s="636">
        <v>78715.100000000006</v>
      </c>
      <c r="I12" s="803" t="s">
        <v>657</v>
      </c>
      <c r="J12" s="630"/>
      <c r="K12" s="625" t="s">
        <v>468</v>
      </c>
      <c r="L12" s="631">
        <v>189038.93</v>
      </c>
      <c r="M12" s="632">
        <v>189038.93</v>
      </c>
    </row>
    <row r="13" spans="3:13" s="681" customFormat="1" ht="12.75" customHeight="1" x14ac:dyDescent="0.25">
      <c r="C13" s="642"/>
      <c r="D13" s="679" t="s">
        <v>37</v>
      </c>
      <c r="E13" s="644" t="s">
        <v>429</v>
      </c>
      <c r="F13" s="680">
        <f>+[11]Sábana!M8</f>
        <v>6140137.0099999998</v>
      </c>
      <c r="G13" s="636">
        <v>6140137.0099999998</v>
      </c>
      <c r="I13" s="803"/>
      <c r="J13" s="630" t="s">
        <v>663</v>
      </c>
      <c r="K13" s="633" t="s">
        <v>469</v>
      </c>
      <c r="L13" s="634">
        <v>189038.93</v>
      </c>
      <c r="M13" s="635">
        <v>189038.93</v>
      </c>
    </row>
    <row r="14" spans="3:13" s="681" customFormat="1" ht="12.75" customHeight="1" x14ac:dyDescent="0.25">
      <c r="C14" s="642"/>
      <c r="D14" s="679" t="s">
        <v>658</v>
      </c>
      <c r="E14" s="644" t="s">
        <v>431</v>
      </c>
      <c r="F14" s="680">
        <f>+[11]Sábana!M9</f>
        <v>4084834.06</v>
      </c>
      <c r="G14" s="636">
        <v>4166887.58</v>
      </c>
      <c r="I14" s="803" t="s">
        <v>662</v>
      </c>
      <c r="J14" s="630"/>
      <c r="K14" s="625" t="s">
        <v>307</v>
      </c>
      <c r="L14" s="631">
        <v>1911074.19</v>
      </c>
      <c r="M14" s="632">
        <v>2912753.44</v>
      </c>
    </row>
    <row r="15" spans="3:13" s="681" customFormat="1" ht="12.75" customHeight="1" x14ac:dyDescent="0.25">
      <c r="C15" s="642"/>
      <c r="D15" s="679" t="s">
        <v>659</v>
      </c>
      <c r="E15" s="644" t="s">
        <v>433</v>
      </c>
      <c r="F15" s="680">
        <f>+[11]Sábana!M10</f>
        <v>6236585.7199999997</v>
      </c>
      <c r="G15" s="636">
        <v>6931975.6100000003</v>
      </c>
      <c r="I15" s="803"/>
      <c r="J15" s="630" t="s">
        <v>663</v>
      </c>
      <c r="K15" s="633" t="s">
        <v>308</v>
      </c>
      <c r="L15" s="636">
        <v>1911074.19</v>
      </c>
      <c r="M15" s="637">
        <v>2912753.44</v>
      </c>
    </row>
    <row r="16" spans="3:13" s="681" customFormat="1" ht="12.75" customHeight="1" x14ac:dyDescent="0.25">
      <c r="C16" s="642"/>
      <c r="D16" s="679" t="s">
        <v>660</v>
      </c>
      <c r="E16" s="644" t="s">
        <v>435</v>
      </c>
      <c r="F16" s="680">
        <f>+[11]Sábana!M11</f>
        <v>9014074.8800000008</v>
      </c>
      <c r="G16" s="636">
        <v>9911955</v>
      </c>
      <c r="I16" s="803"/>
      <c r="J16" s="630" t="s">
        <v>61</v>
      </c>
      <c r="K16" s="633" t="s">
        <v>470</v>
      </c>
      <c r="L16" s="639" t="s">
        <v>66</v>
      </c>
      <c r="M16" s="639" t="s">
        <v>66</v>
      </c>
    </row>
    <row r="17" spans="3:13" s="681" customFormat="1" ht="12.75" customHeight="1" x14ac:dyDescent="0.25">
      <c r="C17" s="642"/>
      <c r="D17" s="679" t="s">
        <v>661</v>
      </c>
      <c r="E17" s="644" t="s">
        <v>436</v>
      </c>
      <c r="F17" s="680">
        <f>+[11]Sábana!M12</f>
        <v>49812.03</v>
      </c>
      <c r="G17" s="634">
        <v>12866.33</v>
      </c>
      <c r="I17" s="803" t="s">
        <v>309</v>
      </c>
      <c r="J17" s="630"/>
      <c r="K17" s="625" t="s">
        <v>472</v>
      </c>
      <c r="L17" s="631">
        <v>7616408.5499999998</v>
      </c>
      <c r="M17" s="632">
        <v>7393054.8399999999</v>
      </c>
    </row>
    <row r="18" spans="3:13" s="681" customFormat="1" ht="12.75" customHeight="1" x14ac:dyDescent="0.25">
      <c r="C18" s="642" t="s">
        <v>662</v>
      </c>
      <c r="D18" s="679"/>
      <c r="E18" s="650" t="s">
        <v>437</v>
      </c>
      <c r="F18" s="299">
        <f>+SUM(F19:F23)</f>
        <v>4665960.05</v>
      </c>
      <c r="G18" s="299">
        <f>+SUM(G19:G23)</f>
        <v>5091633.0299999993</v>
      </c>
      <c r="I18" s="803" t="s">
        <v>665</v>
      </c>
      <c r="J18" s="630"/>
      <c r="K18" s="625" t="s">
        <v>473</v>
      </c>
      <c r="L18" s="631">
        <v>-1192321.8</v>
      </c>
      <c r="M18" s="632">
        <v>-778325.54</v>
      </c>
    </row>
    <row r="19" spans="3:13" s="681" customFormat="1" ht="12.75" customHeight="1" x14ac:dyDescent="0.25">
      <c r="C19" s="642"/>
      <c r="D19" s="679" t="s">
        <v>61</v>
      </c>
      <c r="E19" s="644" t="s">
        <v>438</v>
      </c>
      <c r="F19" s="682">
        <f>+[11]Sábana!M15</f>
        <v>1163335.32</v>
      </c>
      <c r="G19" s="682">
        <v>1184072.01</v>
      </c>
      <c r="I19" s="803"/>
      <c r="J19" s="630"/>
      <c r="K19" s="625"/>
      <c r="L19" s="631"/>
      <c r="M19" s="632"/>
    </row>
    <row r="20" spans="3:13" s="681" customFormat="1" ht="12.75" customHeight="1" x14ac:dyDescent="0.25">
      <c r="C20" s="642"/>
      <c r="D20" s="679" t="s">
        <v>36</v>
      </c>
      <c r="E20" s="644" t="s">
        <v>439</v>
      </c>
      <c r="F20" s="192">
        <f>+[11]Sábana!M16</f>
        <v>941363.24</v>
      </c>
      <c r="G20" s="682">
        <v>1643133.11</v>
      </c>
      <c r="I20" s="803" t="s">
        <v>311</v>
      </c>
      <c r="J20" s="630"/>
      <c r="K20" s="633" t="s">
        <v>310</v>
      </c>
      <c r="L20" s="631">
        <v>-1756.09</v>
      </c>
      <c r="M20" s="640">
        <v>0</v>
      </c>
    </row>
    <row r="21" spans="3:13" s="681" customFormat="1" ht="12.75" customHeight="1" x14ac:dyDescent="0.25">
      <c r="C21" s="642"/>
      <c r="D21" s="679" t="s">
        <v>658</v>
      </c>
      <c r="E21" s="644" t="s">
        <v>440</v>
      </c>
      <c r="F21" s="192">
        <f>+[11]Sábana!M17</f>
        <v>340283.71</v>
      </c>
      <c r="G21" s="682">
        <v>414297.12</v>
      </c>
      <c r="I21" s="803" t="s">
        <v>657</v>
      </c>
      <c r="J21" s="630"/>
      <c r="K21" s="625" t="s">
        <v>312</v>
      </c>
      <c r="L21" s="631">
        <v>-1756.09</v>
      </c>
      <c r="M21" s="640">
        <v>0</v>
      </c>
    </row>
    <row r="22" spans="3:13" s="681" customFormat="1" ht="12.75" customHeight="1" x14ac:dyDescent="0.25">
      <c r="C22" s="642"/>
      <c r="D22" s="679" t="s">
        <v>659</v>
      </c>
      <c r="E22" s="644" t="s">
        <v>441</v>
      </c>
      <c r="F22" s="192">
        <f>+[11]Sábana!M18</f>
        <v>1982461.81</v>
      </c>
      <c r="G22" s="682">
        <v>1450201.02</v>
      </c>
      <c r="I22" s="803"/>
      <c r="J22" s="630" t="s">
        <v>663</v>
      </c>
      <c r="K22" s="633" t="s">
        <v>474</v>
      </c>
      <c r="L22" s="636">
        <v>-1756.09</v>
      </c>
      <c r="M22" s="639">
        <v>0</v>
      </c>
    </row>
    <row r="23" spans="3:13" s="681" customFormat="1" ht="12.75" customHeight="1" x14ac:dyDescent="0.25">
      <c r="C23" s="642"/>
      <c r="D23" s="679" t="s">
        <v>661</v>
      </c>
      <c r="E23" s="644" t="s">
        <v>442</v>
      </c>
      <c r="F23" s="192">
        <f>+[11]Sábana!M19</f>
        <v>238515.97</v>
      </c>
      <c r="G23" s="683">
        <v>399929.77</v>
      </c>
      <c r="I23" s="803"/>
      <c r="J23" s="630"/>
      <c r="K23" s="633"/>
      <c r="L23" s="631"/>
      <c r="M23" s="632"/>
    </row>
    <row r="24" spans="3:13" s="681" customFormat="1" ht="12.75" customHeight="1" x14ac:dyDescent="0.25">
      <c r="C24" s="642" t="s">
        <v>443</v>
      </c>
      <c r="D24" s="679"/>
      <c r="E24" s="650" t="s">
        <v>444</v>
      </c>
      <c r="F24" s="155">
        <f>+SUM(F25:F25)</f>
        <v>3443865.13</v>
      </c>
      <c r="G24" s="155">
        <f>+SUM(G25:G25)</f>
        <v>3443865.13</v>
      </c>
      <c r="I24" s="803" t="s">
        <v>313</v>
      </c>
      <c r="J24" s="630"/>
      <c r="K24" s="625" t="s">
        <v>475</v>
      </c>
      <c r="L24" s="631">
        <v>23582804.82</v>
      </c>
      <c r="M24" s="632">
        <v>24644623.629999999</v>
      </c>
    </row>
    <row r="25" spans="3:13" s="681" customFormat="1" ht="12.75" customHeight="1" x14ac:dyDescent="0.25">
      <c r="C25" s="642"/>
      <c r="D25" s="679" t="s">
        <v>663</v>
      </c>
      <c r="E25" s="644" t="s">
        <v>664</v>
      </c>
      <c r="F25" s="156">
        <f>+[11]Sábana!M22</f>
        <v>3443865.13</v>
      </c>
      <c r="G25" s="684">
        <v>3443865.13</v>
      </c>
      <c r="I25" s="803"/>
      <c r="J25" s="630" t="s">
        <v>663</v>
      </c>
      <c r="K25" s="633" t="s">
        <v>476</v>
      </c>
      <c r="L25" s="641">
        <v>23314002.550000001</v>
      </c>
      <c r="M25" s="637">
        <v>24281144.34</v>
      </c>
    </row>
    <row r="26" spans="3:13" s="681" customFormat="1" ht="12.75" customHeight="1" x14ac:dyDescent="0.25">
      <c r="C26" s="642" t="s">
        <v>665</v>
      </c>
      <c r="D26" s="679"/>
      <c r="E26" s="650" t="s">
        <v>446</v>
      </c>
      <c r="F26" s="155">
        <f>+SUM(F27:F29)</f>
        <v>5276858.2299999995</v>
      </c>
      <c r="G26" s="155">
        <f>+SUM(G27:G29)</f>
        <v>8817735.8200000003</v>
      </c>
      <c r="I26" s="804"/>
      <c r="J26" s="643" t="s">
        <v>61</v>
      </c>
      <c r="K26" s="644" t="s">
        <v>477</v>
      </c>
      <c r="L26" s="641">
        <v>13597.06</v>
      </c>
      <c r="M26" s="637">
        <v>21011.63</v>
      </c>
    </row>
    <row r="27" spans="3:13" s="681" customFormat="1" ht="12.75" customHeight="1" x14ac:dyDescent="0.25">
      <c r="C27" s="642"/>
      <c r="D27" s="679" t="s">
        <v>663</v>
      </c>
      <c r="E27" s="644" t="s">
        <v>664</v>
      </c>
      <c r="F27" s="682">
        <f>+[11]Sábana!M25</f>
        <v>580740.06000000006</v>
      </c>
      <c r="G27" s="682">
        <v>1022.19</v>
      </c>
      <c r="I27" s="804"/>
      <c r="J27" s="643" t="s">
        <v>36</v>
      </c>
      <c r="K27" s="644" t="s">
        <v>370</v>
      </c>
      <c r="L27" s="641">
        <v>255205.21</v>
      </c>
      <c r="M27" s="637">
        <v>342467.66</v>
      </c>
    </row>
    <row r="28" spans="3:13" s="685" customFormat="1" ht="12.75" customHeight="1" x14ac:dyDescent="0.3">
      <c r="C28" s="642"/>
      <c r="D28" s="679" t="s">
        <v>61</v>
      </c>
      <c r="E28" s="644" t="s">
        <v>447</v>
      </c>
      <c r="F28" s="682">
        <f>+[11]Sábana!M26</f>
        <v>4350515.6399999997</v>
      </c>
      <c r="G28" s="682">
        <v>2468739.64</v>
      </c>
      <c r="I28" s="805"/>
      <c r="J28" s="646"/>
      <c r="K28" s="647"/>
      <c r="L28" s="648"/>
      <c r="M28" s="649"/>
    </row>
    <row r="29" spans="3:13" s="685" customFormat="1" ht="12.75" customHeight="1" x14ac:dyDescent="0.25">
      <c r="C29" s="642"/>
      <c r="D29" s="679" t="s">
        <v>62</v>
      </c>
      <c r="E29" s="644" t="s">
        <v>666</v>
      </c>
      <c r="F29" s="682">
        <f>+[11]Sábana!M27</f>
        <v>345602.53</v>
      </c>
      <c r="G29" s="682">
        <v>6347973.9900000002</v>
      </c>
      <c r="I29" s="804" t="s">
        <v>667</v>
      </c>
      <c r="J29" s="643"/>
      <c r="K29" s="650" t="s">
        <v>478</v>
      </c>
      <c r="L29" s="626">
        <v>6248491.5800000001</v>
      </c>
      <c r="M29" s="627">
        <v>4670249.82</v>
      </c>
    </row>
    <row r="30" spans="3:13" s="685" customFormat="1" ht="12.75" customHeight="1" x14ac:dyDescent="0.3">
      <c r="C30" s="686"/>
      <c r="D30" s="687"/>
      <c r="E30" s="688"/>
      <c r="F30" s="156"/>
      <c r="G30" s="156"/>
      <c r="I30" s="804" t="s">
        <v>657</v>
      </c>
      <c r="J30" s="643"/>
      <c r="K30" s="650" t="s">
        <v>479</v>
      </c>
      <c r="L30" s="631">
        <v>163838.6</v>
      </c>
      <c r="M30" s="632">
        <v>113172.68</v>
      </c>
    </row>
    <row r="31" spans="3:13" s="678" customFormat="1" ht="12.75" customHeight="1" x14ac:dyDescent="0.3">
      <c r="C31" s="642" t="s">
        <v>667</v>
      </c>
      <c r="D31" s="679"/>
      <c r="E31" s="650" t="s">
        <v>448</v>
      </c>
      <c r="F31" s="689">
        <f>+F46+F45+F43+F34+F32</f>
        <v>39329918.839999996</v>
      </c>
      <c r="G31" s="689">
        <f>+G46+G45+G43+G34+G32</f>
        <v>30917473.18</v>
      </c>
      <c r="I31" s="804"/>
      <c r="J31" s="643" t="s">
        <v>37</v>
      </c>
      <c r="K31" s="644" t="s">
        <v>480</v>
      </c>
      <c r="L31" s="281">
        <v>163838.6</v>
      </c>
      <c r="M31" s="637">
        <v>113172.68</v>
      </c>
    </row>
    <row r="32" spans="3:13" s="681" customFormat="1" ht="12.75" customHeight="1" x14ac:dyDescent="0.25">
      <c r="C32" s="642" t="s">
        <v>668</v>
      </c>
      <c r="D32" s="679"/>
      <c r="E32" s="650" t="s">
        <v>449</v>
      </c>
      <c r="F32" s="155">
        <f>+SUM(F33:F33)</f>
        <v>313609.15000000002</v>
      </c>
      <c r="G32" s="155">
        <f>+SUM(G33:G33)</f>
        <v>302285.2</v>
      </c>
      <c r="I32" s="804" t="s">
        <v>668</v>
      </c>
      <c r="J32" s="643"/>
      <c r="K32" s="650" t="s">
        <v>481</v>
      </c>
      <c r="L32" s="631">
        <v>6084652.9800000004</v>
      </c>
      <c r="M32" s="632">
        <v>4557077.1399999997</v>
      </c>
    </row>
    <row r="33" spans="3:15" s="681" customFormat="1" ht="12.75" customHeight="1" x14ac:dyDescent="0.25">
      <c r="C33" s="642"/>
      <c r="D33" s="679" t="s">
        <v>663</v>
      </c>
      <c r="E33" s="644" t="s">
        <v>450</v>
      </c>
      <c r="F33" s="156">
        <f>+[11]Sábana!M31</f>
        <v>313609.15000000002</v>
      </c>
      <c r="G33" s="156">
        <v>302285.2</v>
      </c>
      <c r="I33" s="804"/>
      <c r="J33" s="643" t="s">
        <v>36</v>
      </c>
      <c r="K33" s="644" t="s">
        <v>314</v>
      </c>
      <c r="L33" s="636">
        <v>6084652.9800000004</v>
      </c>
      <c r="M33" s="637">
        <v>4557077.1399999997</v>
      </c>
    </row>
    <row r="34" spans="3:15" s="681" customFormat="1" ht="12.75" customHeight="1" x14ac:dyDescent="0.25">
      <c r="C34" s="642" t="s">
        <v>662</v>
      </c>
      <c r="D34" s="679"/>
      <c r="E34" s="650" t="s">
        <v>451</v>
      </c>
      <c r="F34" s="155">
        <f>+SUM(F39:F42)+F35</f>
        <v>28026743.260000002</v>
      </c>
      <c r="G34" s="155">
        <f>+SUM(G39:G42)+G35</f>
        <v>23560320.75</v>
      </c>
      <c r="I34" s="804"/>
      <c r="J34" s="643"/>
      <c r="K34" s="644"/>
      <c r="L34" s="636"/>
      <c r="M34" s="637"/>
    </row>
    <row r="35" spans="3:15" s="681" customFormat="1" ht="12.75" customHeight="1" x14ac:dyDescent="0.25">
      <c r="C35" s="642"/>
      <c r="D35" s="679" t="s">
        <v>663</v>
      </c>
      <c r="E35" s="644" t="s">
        <v>452</v>
      </c>
      <c r="F35" s="683">
        <f>+SUM(F36:F38)</f>
        <v>25052186.48</v>
      </c>
      <c r="G35" s="156">
        <v>20708726.780000001</v>
      </c>
      <c r="I35" s="804" t="s">
        <v>482</v>
      </c>
      <c r="J35" s="643"/>
      <c r="K35" s="650" t="s">
        <v>483</v>
      </c>
      <c r="L35" s="626">
        <v>39959189.5</v>
      </c>
      <c r="M35" s="627">
        <v>36481848.670000002</v>
      </c>
    </row>
    <row r="36" spans="3:15" s="681" customFormat="1" ht="12.75" customHeight="1" x14ac:dyDescent="0.3">
      <c r="C36" s="642"/>
      <c r="D36" s="690"/>
      <c r="E36" s="644" t="s">
        <v>453</v>
      </c>
      <c r="F36" s="682">
        <f>+[11]Sábana!M35</f>
        <v>3385069.27</v>
      </c>
      <c r="G36" s="683">
        <v>1950475.84</v>
      </c>
      <c r="I36" s="804" t="s">
        <v>662</v>
      </c>
      <c r="J36" s="643"/>
      <c r="K36" s="652" t="s">
        <v>484</v>
      </c>
      <c r="L36" s="631">
        <v>7391258.6200000001</v>
      </c>
      <c r="M36" s="632">
        <v>2753851.3</v>
      </c>
      <c r="N36" s="678"/>
    </row>
    <row r="37" spans="3:15" s="681" customFormat="1" ht="12.75" customHeight="1" x14ac:dyDescent="0.3">
      <c r="C37" s="642"/>
      <c r="D37" s="690"/>
      <c r="E37" s="644" t="s">
        <v>454</v>
      </c>
      <c r="F37" s="682">
        <f>+[11]Sábana!M36</f>
        <v>21008244.77</v>
      </c>
      <c r="G37" s="683">
        <v>18225467.280000001</v>
      </c>
      <c r="I37" s="804"/>
      <c r="J37" s="643" t="s">
        <v>663</v>
      </c>
      <c r="K37" s="644" t="s">
        <v>485</v>
      </c>
      <c r="L37" s="634">
        <v>1976770.07</v>
      </c>
      <c r="M37" s="637">
        <v>9550</v>
      </c>
      <c r="N37" s="678"/>
      <c r="O37" s="678"/>
    </row>
    <row r="38" spans="3:15" s="678" customFormat="1" ht="12.75" customHeight="1" x14ac:dyDescent="0.3">
      <c r="C38" s="642"/>
      <c r="D38" s="690"/>
      <c r="E38" s="644" t="s">
        <v>455</v>
      </c>
      <c r="F38" s="682">
        <f>+[11]Sábana!M37</f>
        <v>658872.43999999994</v>
      </c>
      <c r="G38" s="683">
        <v>532783.66</v>
      </c>
      <c r="I38" s="804"/>
      <c r="J38" s="643" t="s">
        <v>36</v>
      </c>
      <c r="K38" s="644" t="s">
        <v>314</v>
      </c>
      <c r="L38" s="636">
        <v>5414488.5499999998</v>
      </c>
      <c r="M38" s="637">
        <v>2744301.3</v>
      </c>
      <c r="N38" s="692"/>
    </row>
    <row r="39" spans="3:15" s="678" customFormat="1" ht="12.75" customHeight="1" x14ac:dyDescent="0.3">
      <c r="C39" s="642"/>
      <c r="D39" s="679" t="s">
        <v>61</v>
      </c>
      <c r="E39" s="644" t="s">
        <v>456</v>
      </c>
      <c r="F39" s="682">
        <f>+[11]Sábana!M38</f>
        <v>244392.71</v>
      </c>
      <c r="G39" s="683">
        <v>16681.75</v>
      </c>
      <c r="I39" s="804" t="s">
        <v>309</v>
      </c>
      <c r="J39" s="643"/>
      <c r="K39" s="652" t="s">
        <v>486</v>
      </c>
      <c r="L39" s="631">
        <v>1293792.71</v>
      </c>
      <c r="M39" s="632">
        <v>1284371.05</v>
      </c>
      <c r="O39" s="692"/>
    </row>
    <row r="40" spans="3:15" s="692" customFormat="1" ht="12.75" customHeight="1" x14ac:dyDescent="0.3">
      <c r="C40" s="623"/>
      <c r="D40" s="691" t="s">
        <v>37</v>
      </c>
      <c r="E40" s="633" t="s">
        <v>458</v>
      </c>
      <c r="F40" s="682">
        <f>+[11]Sábana!M39</f>
        <v>1993400.34</v>
      </c>
      <c r="G40" s="682">
        <v>2134460.4300000002</v>
      </c>
      <c r="I40" s="804"/>
      <c r="J40" s="643" t="s">
        <v>61</v>
      </c>
      <c r="K40" s="653" t="s">
        <v>487</v>
      </c>
      <c r="L40" s="636">
        <v>1293792.71</v>
      </c>
      <c r="M40" s="637">
        <v>1284371.05</v>
      </c>
      <c r="N40" s="678"/>
      <c r="O40" s="678"/>
    </row>
    <row r="41" spans="3:15" s="678" customFormat="1" ht="12.75" customHeight="1" x14ac:dyDescent="0.3">
      <c r="C41" s="642"/>
      <c r="D41" s="679" t="s">
        <v>62</v>
      </c>
      <c r="E41" s="644" t="s">
        <v>315</v>
      </c>
      <c r="F41" s="682">
        <f>+[11]Sábana!M40</f>
        <v>6282.57</v>
      </c>
      <c r="G41" s="683">
        <v>4699.93</v>
      </c>
      <c r="I41" s="804" t="s">
        <v>665</v>
      </c>
      <c r="J41" s="643"/>
      <c r="K41" s="652" t="s">
        <v>488</v>
      </c>
      <c r="L41" s="631">
        <v>22722142.289999999</v>
      </c>
      <c r="M41" s="632">
        <v>23949831.73</v>
      </c>
    </row>
    <row r="42" spans="3:15" s="678" customFormat="1" ht="12.75" customHeight="1" x14ac:dyDescent="0.3">
      <c r="C42" s="642"/>
      <c r="D42" s="679" t="s">
        <v>659</v>
      </c>
      <c r="E42" s="644" t="s">
        <v>459</v>
      </c>
      <c r="F42" s="682">
        <f>+[11]Sábana!M41</f>
        <v>730481.16</v>
      </c>
      <c r="G42" s="156">
        <v>695751.86</v>
      </c>
      <c r="I42" s="804"/>
      <c r="J42" s="643" t="s">
        <v>663</v>
      </c>
      <c r="K42" s="644" t="s">
        <v>489</v>
      </c>
      <c r="L42" s="636">
        <v>15731751.5</v>
      </c>
      <c r="M42" s="637">
        <v>17209875.239999998</v>
      </c>
    </row>
    <row r="43" spans="3:15" s="678" customFormat="1" ht="12.75" customHeight="1" x14ac:dyDescent="0.3">
      <c r="C43" s="642" t="s">
        <v>665</v>
      </c>
      <c r="D43" s="679"/>
      <c r="E43" s="861" t="s">
        <v>460</v>
      </c>
      <c r="F43" s="176">
        <f>+SUM(F44:F44)</f>
        <v>5049135</v>
      </c>
      <c r="G43" s="155">
        <f>+SUM(G44:G44)</f>
        <v>6106635</v>
      </c>
      <c r="I43" s="804"/>
      <c r="J43" s="643" t="s">
        <v>61</v>
      </c>
      <c r="K43" s="644" t="s">
        <v>490</v>
      </c>
      <c r="L43" s="636">
        <v>791821.67</v>
      </c>
      <c r="M43" s="637">
        <v>394680.66</v>
      </c>
      <c r="N43" s="607"/>
    </row>
    <row r="44" spans="3:15" s="678" customFormat="1" ht="12.75" customHeight="1" x14ac:dyDescent="0.3">
      <c r="C44" s="642"/>
      <c r="D44" s="679" t="s">
        <v>62</v>
      </c>
      <c r="E44" s="644" t="s">
        <v>666</v>
      </c>
      <c r="F44" s="175">
        <f>+[11]Sábana!M44</f>
        <v>5049135</v>
      </c>
      <c r="G44" s="156">
        <v>6106635</v>
      </c>
      <c r="I44" s="804"/>
      <c r="J44" s="643" t="s">
        <v>37</v>
      </c>
      <c r="K44" s="644" t="s">
        <v>315</v>
      </c>
      <c r="L44" s="636">
        <v>1350152.85</v>
      </c>
      <c r="M44" s="637">
        <v>1549945.92</v>
      </c>
      <c r="N44" s="607"/>
    </row>
    <row r="45" spans="3:15" s="678" customFormat="1" ht="12.75" customHeight="1" x14ac:dyDescent="0.3">
      <c r="C45" s="642" t="s">
        <v>670</v>
      </c>
      <c r="D45" s="679"/>
      <c r="E45" s="861" t="s">
        <v>671</v>
      </c>
      <c r="F45" s="155">
        <f>+[11]Sábana!M46</f>
        <v>820023.67</v>
      </c>
      <c r="G45" s="155">
        <v>664651.13</v>
      </c>
      <c r="I45" s="804"/>
      <c r="J45" s="643" t="s">
        <v>658</v>
      </c>
      <c r="K45" s="644" t="s">
        <v>491</v>
      </c>
      <c r="L45" s="636">
        <v>1993824.65</v>
      </c>
      <c r="M45" s="637">
        <v>2147462.7000000002</v>
      </c>
      <c r="N45" s="607"/>
    </row>
    <row r="46" spans="3:15" s="678" customFormat="1" ht="12.75" customHeight="1" x14ac:dyDescent="0.3">
      <c r="C46" s="642" t="s">
        <v>672</v>
      </c>
      <c r="D46" s="679"/>
      <c r="E46" s="861" t="s">
        <v>461</v>
      </c>
      <c r="F46" s="155">
        <f>+SUM(F47:F47)</f>
        <v>5120407.76</v>
      </c>
      <c r="G46" s="155">
        <f>+SUM(G47:G47)</f>
        <v>283581.09999999998</v>
      </c>
      <c r="I46" s="804"/>
      <c r="J46" s="643" t="s">
        <v>659</v>
      </c>
      <c r="K46" s="644" t="s">
        <v>492</v>
      </c>
      <c r="L46" s="636">
        <v>2854591.62</v>
      </c>
      <c r="M46" s="637">
        <v>2647867.21</v>
      </c>
      <c r="N46" s="607"/>
      <c r="O46" s="607"/>
    </row>
    <row r="47" spans="3:15" s="678" customFormat="1" ht="12.75" customHeight="1" x14ac:dyDescent="0.3">
      <c r="C47" s="693"/>
      <c r="D47" s="694" t="s">
        <v>663</v>
      </c>
      <c r="E47" s="695" t="s">
        <v>462</v>
      </c>
      <c r="F47" s="157">
        <f>+[11]Sábana!M49</f>
        <v>5120407.76</v>
      </c>
      <c r="G47" s="157">
        <v>283581.09999999998</v>
      </c>
      <c r="I47" s="863" t="s">
        <v>670</v>
      </c>
      <c r="J47" s="643"/>
      <c r="K47" s="864" t="s">
        <v>671</v>
      </c>
      <c r="L47" s="631">
        <v>8551995.8800000008</v>
      </c>
      <c r="M47" s="632">
        <v>8493794.5899999999</v>
      </c>
      <c r="N47" s="607"/>
      <c r="O47" s="607"/>
    </row>
    <row r="48" spans="3:15" s="607" customFormat="1" ht="12.75" customHeight="1" x14ac:dyDescent="0.3">
      <c r="C48" s="693"/>
      <c r="D48" s="694"/>
      <c r="E48" s="862" t="s">
        <v>463</v>
      </c>
      <c r="F48" s="696">
        <f>+F10+F31</f>
        <v>78312929.680000007</v>
      </c>
      <c r="G48" s="696">
        <f>+G10+G31</f>
        <v>75513243.789999992</v>
      </c>
      <c r="I48" s="806"/>
      <c r="J48" s="656"/>
      <c r="K48" s="657" t="s">
        <v>493</v>
      </c>
      <c r="L48" s="658">
        <v>78312929.680000007</v>
      </c>
      <c r="M48" s="659">
        <v>75513243.790000007</v>
      </c>
    </row>
    <row r="49" spans="3:9" s="607" customFormat="1" ht="12.75" customHeight="1" x14ac:dyDescent="0.3">
      <c r="C49" s="660"/>
      <c r="D49" s="661"/>
      <c r="E49" s="662"/>
      <c r="F49" s="661"/>
      <c r="G49" s="661"/>
      <c r="I49" s="807"/>
    </row>
    <row r="50" spans="3:9" s="607" customFormat="1" ht="12.75" customHeight="1" x14ac:dyDescent="0.3">
      <c r="C50" s="660"/>
      <c r="D50" s="661"/>
      <c r="E50" s="651"/>
      <c r="F50" s="663"/>
      <c r="G50" s="651"/>
      <c r="I50" s="807"/>
    </row>
    <row r="51" spans="3:9" s="607" customFormat="1" ht="12.75" customHeight="1" x14ac:dyDescent="0.3">
      <c r="C51" s="660"/>
      <c r="D51" s="661"/>
      <c r="E51" s="663"/>
      <c r="G51" s="664"/>
      <c r="I51" s="807"/>
    </row>
    <row r="52" spans="3:9" s="607" customFormat="1" ht="12.75" customHeight="1" x14ac:dyDescent="0.3">
      <c r="C52" s="660"/>
      <c r="D52" s="661"/>
      <c r="E52" s="651"/>
      <c r="F52" s="651"/>
      <c r="G52" s="622"/>
      <c r="I52" s="807"/>
    </row>
    <row r="53" spans="3:9" s="607" customFormat="1" ht="12.75" customHeight="1" x14ac:dyDescent="0.3">
      <c r="C53" s="601"/>
      <c r="D53" s="602"/>
      <c r="E53" s="603"/>
      <c r="F53" s="603"/>
      <c r="G53" s="603"/>
      <c r="I53" s="807"/>
    </row>
    <row r="54" spans="3:9" s="607" customFormat="1" ht="12.75" customHeight="1" x14ac:dyDescent="0.3">
      <c r="C54" s="601"/>
      <c r="D54" s="602"/>
      <c r="E54" s="603"/>
      <c r="F54" s="654"/>
      <c r="G54" s="654"/>
      <c r="I54" s="807"/>
    </row>
    <row r="55" spans="3:9" s="607" customFormat="1" ht="12.75" customHeight="1" x14ac:dyDescent="0.3">
      <c r="C55" s="601"/>
      <c r="D55" s="602"/>
      <c r="E55" s="603"/>
      <c r="F55" s="603"/>
      <c r="G55" s="606"/>
      <c r="I55" s="807"/>
    </row>
    <row r="56" spans="3:9" s="607" customFormat="1" ht="12.75" customHeight="1" x14ac:dyDescent="0.3">
      <c r="C56" s="601"/>
      <c r="D56" s="602"/>
      <c r="E56" s="603"/>
      <c r="F56" s="603"/>
      <c r="G56" s="606"/>
      <c r="I56" s="807"/>
    </row>
    <row r="57" spans="3:9" s="607" customFormat="1" ht="12.75" customHeight="1" x14ac:dyDescent="0.3">
      <c r="C57" s="601"/>
      <c r="D57" s="602"/>
      <c r="E57" s="603"/>
      <c r="F57" s="603"/>
      <c r="G57" s="603"/>
      <c r="I57" s="807"/>
    </row>
    <row r="58" spans="3:9" s="607" customFormat="1" ht="12.75" customHeight="1" x14ac:dyDescent="0.3">
      <c r="C58" s="601"/>
      <c r="D58" s="602"/>
      <c r="E58" s="603"/>
      <c r="F58" s="603"/>
      <c r="G58" s="603"/>
      <c r="I58" s="807"/>
    </row>
    <row r="59" spans="3:9" s="607" customFormat="1" ht="12.75" customHeight="1" x14ac:dyDescent="0.3">
      <c r="C59" s="601"/>
      <c r="D59" s="602"/>
      <c r="E59" s="603"/>
      <c r="F59" s="603"/>
      <c r="G59" s="603"/>
      <c r="I59" s="807"/>
    </row>
    <row r="60" spans="3:9" s="607" customFormat="1" ht="12.75" customHeight="1" x14ac:dyDescent="0.3">
      <c r="C60" s="601"/>
      <c r="D60" s="602"/>
      <c r="E60" s="603"/>
      <c r="F60" s="603"/>
      <c r="G60" s="603"/>
      <c r="I60" s="807"/>
    </row>
    <row r="61" spans="3:9" s="607" customFormat="1" ht="12.75" customHeight="1" x14ac:dyDescent="0.3">
      <c r="C61" s="601"/>
      <c r="D61" s="602"/>
      <c r="E61" s="603"/>
      <c r="F61" s="603"/>
      <c r="G61" s="603"/>
      <c r="I61" s="807"/>
    </row>
    <row r="62" spans="3:9" s="607" customFormat="1" ht="12.75" customHeight="1" x14ac:dyDescent="0.3">
      <c r="C62" s="601"/>
      <c r="D62" s="602"/>
      <c r="E62" s="603"/>
      <c r="F62" s="603"/>
      <c r="G62" s="603"/>
      <c r="I62" s="807"/>
    </row>
    <row r="63" spans="3:9" s="607" customFormat="1" ht="12.75" customHeight="1" x14ac:dyDescent="0.3">
      <c r="C63" s="601"/>
      <c r="D63" s="602"/>
      <c r="E63" s="603"/>
      <c r="F63" s="603"/>
      <c r="G63" s="603"/>
      <c r="I63" s="807"/>
    </row>
    <row r="64" spans="3:9" s="607" customFormat="1" ht="12.75" customHeight="1" x14ac:dyDescent="0.3">
      <c r="C64" s="601"/>
      <c r="D64" s="602"/>
      <c r="E64" s="603"/>
      <c r="F64" s="603"/>
      <c r="G64" s="603"/>
      <c r="I64" s="807"/>
    </row>
    <row r="65" spans="3:15" s="607" customFormat="1" ht="12.75" customHeight="1" x14ac:dyDescent="0.3">
      <c r="C65" s="601"/>
      <c r="D65" s="602"/>
      <c r="E65" s="603"/>
      <c r="F65" s="603"/>
      <c r="G65" s="603"/>
      <c r="I65" s="807"/>
    </row>
    <row r="66" spans="3:15" s="607" customFormat="1" ht="12.75" customHeight="1" x14ac:dyDescent="0.3">
      <c r="C66" s="601"/>
      <c r="D66" s="602"/>
      <c r="E66" s="603"/>
      <c r="F66" s="603"/>
      <c r="G66" s="603"/>
      <c r="I66" s="807"/>
    </row>
    <row r="67" spans="3:15" s="607" customFormat="1" ht="12.75" customHeight="1" x14ac:dyDescent="0.3">
      <c r="C67" s="638"/>
      <c r="D67" s="669"/>
      <c r="E67" s="600"/>
      <c r="F67" s="600"/>
      <c r="G67" s="600"/>
      <c r="I67" s="807"/>
    </row>
    <row r="68" spans="3:15" s="607" customFormat="1" ht="12.75" customHeight="1" x14ac:dyDescent="0.3">
      <c r="C68" s="638"/>
      <c r="D68" s="669"/>
      <c r="E68" s="600"/>
      <c r="F68" s="600"/>
      <c r="G68" s="600"/>
      <c r="I68" s="807"/>
    </row>
    <row r="69" spans="3:15" s="607" customFormat="1" ht="12.75" customHeight="1" x14ac:dyDescent="0.3">
      <c r="C69" s="638"/>
      <c r="D69" s="669"/>
      <c r="E69" s="600"/>
      <c r="F69" s="600"/>
      <c r="G69" s="600"/>
      <c r="I69" s="807"/>
    </row>
    <row r="70" spans="3:15" s="607" customFormat="1" ht="12.75" customHeight="1" x14ac:dyDescent="0.3">
      <c r="C70" s="638"/>
      <c r="D70" s="669"/>
      <c r="E70" s="600"/>
      <c r="F70" s="600"/>
      <c r="G70" s="600"/>
      <c r="I70" s="807"/>
    </row>
    <row r="71" spans="3:15" s="607" customFormat="1" ht="12.75" customHeight="1" x14ac:dyDescent="0.3">
      <c r="C71" s="638"/>
      <c r="D71" s="669"/>
      <c r="E71" s="600"/>
      <c r="F71" s="600"/>
      <c r="G71" s="600"/>
      <c r="I71" s="799"/>
      <c r="J71" s="600"/>
      <c r="K71" s="600"/>
      <c r="L71" s="600"/>
      <c r="M71" s="600"/>
      <c r="N71" s="600"/>
    </row>
    <row r="72" spans="3:15" s="607" customFormat="1" ht="12.75" customHeight="1" x14ac:dyDescent="0.3">
      <c r="C72" s="638"/>
      <c r="D72" s="669"/>
      <c r="E72" s="600"/>
      <c r="F72" s="600"/>
      <c r="G72" s="600"/>
      <c r="I72" s="799"/>
      <c r="J72" s="600"/>
      <c r="K72" s="600"/>
      <c r="L72" s="600"/>
      <c r="M72" s="600"/>
      <c r="N72" s="600"/>
    </row>
    <row r="73" spans="3:15" s="607" customFormat="1" ht="12.75" customHeight="1" x14ac:dyDescent="0.3">
      <c r="C73" s="638"/>
      <c r="D73" s="669"/>
      <c r="E73" s="600"/>
      <c r="F73" s="600"/>
      <c r="G73" s="600"/>
      <c r="I73" s="799"/>
      <c r="J73" s="600"/>
      <c r="K73" s="600"/>
      <c r="L73" s="600"/>
      <c r="M73" s="600"/>
      <c r="N73" s="600"/>
    </row>
    <row r="74" spans="3:15" s="607" customFormat="1" ht="12.75" customHeight="1" x14ac:dyDescent="0.3">
      <c r="C74" s="638"/>
      <c r="D74" s="669"/>
      <c r="E74" s="600"/>
      <c r="F74" s="600"/>
      <c r="G74" s="600"/>
      <c r="I74" s="799"/>
      <c r="J74" s="600"/>
      <c r="K74" s="600"/>
      <c r="L74" s="600"/>
      <c r="M74" s="600"/>
      <c r="N74" s="600"/>
      <c r="O74" s="600"/>
    </row>
    <row r="75" spans="3:15" s="607" customFormat="1" ht="12.75" customHeight="1" x14ac:dyDescent="0.3">
      <c r="C75" s="638"/>
      <c r="D75" s="669"/>
      <c r="E75" s="600"/>
      <c r="F75" s="600"/>
      <c r="G75" s="600"/>
      <c r="I75" s="799"/>
      <c r="J75" s="600"/>
      <c r="K75" s="600"/>
      <c r="L75" s="600"/>
      <c r="M75" s="600"/>
      <c r="N75" s="600"/>
      <c r="O75" s="600"/>
    </row>
    <row r="76" spans="3:15" ht="12.75" customHeight="1" x14ac:dyDescent="0.3"/>
    <row r="78" spans="3:15" ht="15" customHeight="1" x14ac:dyDescent="0.3"/>
  </sheetData>
  <sheetProtection password="CA9D"/>
  <mergeCells count="3">
    <mergeCell ref="C1:G1"/>
    <mergeCell ref="C3:G3"/>
    <mergeCell ref="C4:G4"/>
  </mergeCells>
  <pageMargins left="1.4" right="0.39370078740157499" top="0.35" bottom="0.27" header="0.25" footer="0.23"/>
  <pageSetup paperSize="9" scale="10" orientation="landscape" horizontalDpi="300" verticalDpi="300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1607409894101"/>
    <pageSetUpPr fitToPage="1"/>
  </sheetPr>
  <dimension ref="C1:N82"/>
  <sheetViews>
    <sheetView showGridLines="0" zoomScale="80" zoomScaleNormal="80" zoomScalePageLayoutView="50" workbookViewId="0">
      <selection activeCell="E43" sqref="E43"/>
    </sheetView>
  </sheetViews>
  <sheetFormatPr defaultColWidth="11.42578125" defaultRowHeight="13.5" x14ac:dyDescent="0.3"/>
  <cols>
    <col min="1" max="1" width="11.42578125" style="702"/>
    <col min="2" max="2" width="3.85546875" style="702" customWidth="1"/>
    <col min="3" max="3" width="0.42578125" style="692" customWidth="1"/>
    <col min="4" max="4" width="3.7109375" style="743" customWidth="1"/>
    <col min="5" max="5" width="80.28515625" style="702" customWidth="1"/>
    <col min="6" max="6" width="17.140625" style="702" bestFit="1" customWidth="1"/>
    <col min="7" max="7" width="17.85546875" style="702" bestFit="1" customWidth="1"/>
    <col min="8" max="8" width="3.85546875" style="702" customWidth="1"/>
    <col min="9" max="9" width="25.7109375" style="702" customWidth="1"/>
    <col min="10" max="10" width="12.28515625" style="702" bestFit="1" customWidth="1"/>
    <col min="11" max="16384" width="11.42578125" style="702"/>
  </cols>
  <sheetData>
    <row r="1" spans="3:14" s="667" customFormat="1" ht="18" x14ac:dyDescent="0.25">
      <c r="C1" s="909" t="s">
        <v>375</v>
      </c>
      <c r="D1" s="909"/>
      <c r="E1" s="909"/>
      <c r="F1" s="909"/>
      <c r="G1" s="909"/>
    </row>
    <row r="2" spans="3:14" s="667" customFormat="1" x14ac:dyDescent="0.25">
      <c r="C2" s="666"/>
      <c r="D2" s="665"/>
      <c r="E2" s="605"/>
      <c r="F2" s="605"/>
      <c r="G2" s="605"/>
      <c r="J2" s="713"/>
    </row>
    <row r="3" spans="3:14" s="667" customFormat="1" ht="15" x14ac:dyDescent="0.25">
      <c r="C3" s="910" t="s">
        <v>673</v>
      </c>
      <c r="D3" s="910"/>
      <c r="E3" s="910"/>
      <c r="F3" s="910"/>
      <c r="G3" s="910"/>
    </row>
    <row r="4" spans="3:14" s="667" customFormat="1" ht="15" x14ac:dyDescent="0.25">
      <c r="C4" s="911" t="s">
        <v>376</v>
      </c>
      <c r="D4" s="911"/>
      <c r="E4" s="911"/>
      <c r="F4" s="911"/>
      <c r="G4" s="911"/>
      <c r="I4" s="713"/>
    </row>
    <row r="5" spans="3:14" ht="12.75" x14ac:dyDescent="0.25">
      <c r="C5" s="714"/>
      <c r="D5" s="715"/>
      <c r="E5" s="701"/>
      <c r="F5" s="701"/>
      <c r="G5" s="701"/>
      <c r="H5" s="701"/>
      <c r="I5" s="701"/>
      <c r="J5" s="701"/>
      <c r="K5" s="701"/>
      <c r="L5" s="701"/>
      <c r="M5" s="701"/>
      <c r="N5" s="701"/>
    </row>
    <row r="6" spans="3:14" ht="12.75" x14ac:dyDescent="0.25">
      <c r="C6" s="716"/>
      <c r="D6" s="717"/>
      <c r="E6" s="718"/>
      <c r="F6" s="718"/>
      <c r="G6" s="718"/>
      <c r="H6" s="701"/>
      <c r="I6" s="701"/>
      <c r="J6" s="701"/>
      <c r="K6" s="701"/>
      <c r="L6" s="701"/>
      <c r="M6" s="701"/>
      <c r="N6" s="701"/>
    </row>
    <row r="7" spans="3:14" s="692" customFormat="1" ht="12.75" customHeight="1" x14ac:dyDescent="0.3">
      <c r="C7" s="623"/>
      <c r="D7" s="630"/>
      <c r="E7" s="625"/>
      <c r="F7" s="865" t="s">
        <v>494</v>
      </c>
      <c r="G7" s="865" t="s">
        <v>494</v>
      </c>
      <c r="H7" s="714"/>
      <c r="I7" s="714"/>
      <c r="J7" s="714"/>
      <c r="K7" s="714"/>
      <c r="L7" s="714"/>
      <c r="M7" s="714"/>
      <c r="N7" s="714"/>
    </row>
    <row r="8" spans="3:14" s="692" customFormat="1" ht="12.75" customHeight="1" x14ac:dyDescent="0.3">
      <c r="C8" s="719"/>
      <c r="D8" s="717"/>
      <c r="E8" s="720"/>
      <c r="F8" s="697">
        <v>2015</v>
      </c>
      <c r="G8" s="721">
        <v>2014</v>
      </c>
      <c r="H8" s="714"/>
      <c r="I8" s="714"/>
      <c r="J8" s="714"/>
      <c r="K8" s="714"/>
      <c r="L8" s="714"/>
      <c r="M8" s="714"/>
      <c r="N8" s="714"/>
    </row>
    <row r="9" spans="3:14" ht="12.75" customHeight="1" x14ac:dyDescent="0.25">
      <c r="C9" s="623"/>
      <c r="D9" s="630"/>
      <c r="E9" s="633"/>
      <c r="F9" s="722"/>
      <c r="G9" s="723"/>
      <c r="H9" s="701"/>
      <c r="I9" s="701"/>
      <c r="J9" s="701"/>
      <c r="K9" s="701"/>
      <c r="L9" s="701"/>
      <c r="M9" s="701"/>
      <c r="N9" s="701"/>
    </row>
    <row r="10" spans="3:14" s="692" customFormat="1" ht="12.75" customHeight="1" x14ac:dyDescent="0.3">
      <c r="C10" s="623" t="s">
        <v>656</v>
      </c>
      <c r="D10" s="630"/>
      <c r="E10" s="625" t="s">
        <v>623</v>
      </c>
      <c r="F10" s="725"/>
      <c r="G10" s="726"/>
      <c r="H10" s="714"/>
      <c r="I10" s="714"/>
      <c r="J10" s="714"/>
      <c r="K10" s="714"/>
      <c r="L10" s="714"/>
      <c r="M10" s="714"/>
      <c r="N10" s="714"/>
    </row>
    <row r="11" spans="3:14" ht="12.75" customHeight="1" x14ac:dyDescent="0.25">
      <c r="C11" s="623" t="s">
        <v>663</v>
      </c>
      <c r="D11" s="630"/>
      <c r="E11" s="625" t="s">
        <v>445</v>
      </c>
      <c r="F11" s="698">
        <v>84832900.5</v>
      </c>
      <c r="G11" s="712">
        <v>81351261.600000009</v>
      </c>
      <c r="H11" s="701"/>
      <c r="I11" s="727"/>
      <c r="J11" s="701"/>
      <c r="K11" s="701"/>
      <c r="L11" s="701"/>
      <c r="M11" s="701"/>
      <c r="N11" s="701"/>
    </row>
    <row r="12" spans="3:14" ht="12.75" customHeight="1" x14ac:dyDescent="0.25">
      <c r="C12" s="623"/>
      <c r="D12" s="630" t="s">
        <v>32</v>
      </c>
      <c r="E12" s="633" t="s">
        <v>624</v>
      </c>
      <c r="F12" s="728">
        <v>54784250.289999999</v>
      </c>
      <c r="G12" s="729">
        <v>53986017.450000003</v>
      </c>
      <c r="H12" s="701"/>
      <c r="I12" s="730"/>
      <c r="J12" s="701"/>
      <c r="K12" s="701"/>
      <c r="L12" s="701"/>
      <c r="M12" s="701"/>
      <c r="N12" s="701"/>
    </row>
    <row r="13" spans="3:14" ht="12.75" customHeight="1" x14ac:dyDescent="0.25">
      <c r="C13" s="623"/>
      <c r="D13" s="630" t="s">
        <v>424</v>
      </c>
      <c r="E13" s="633" t="s">
        <v>495</v>
      </c>
      <c r="F13" s="728">
        <v>890082.67</v>
      </c>
      <c r="G13" s="700">
        <v>782445.77</v>
      </c>
      <c r="H13" s="701"/>
      <c r="I13" s="730"/>
      <c r="J13" s="701"/>
      <c r="K13" s="701"/>
      <c r="L13" s="701"/>
      <c r="M13" s="701"/>
      <c r="N13" s="701"/>
    </row>
    <row r="14" spans="3:14" ht="12.75" customHeight="1" x14ac:dyDescent="0.25">
      <c r="C14" s="623"/>
      <c r="D14" s="630" t="s">
        <v>318</v>
      </c>
      <c r="E14" s="821" t="s">
        <v>497</v>
      </c>
      <c r="F14" s="728">
        <v>29137779.41</v>
      </c>
      <c r="G14" s="700">
        <v>26561055.68</v>
      </c>
      <c r="H14" s="701"/>
      <c r="I14" s="701"/>
      <c r="J14" s="701"/>
      <c r="K14" s="701"/>
      <c r="L14" s="701"/>
      <c r="M14" s="701"/>
      <c r="N14" s="701"/>
    </row>
    <row r="15" spans="3:14" ht="12.75" customHeight="1" x14ac:dyDescent="0.25">
      <c r="C15" s="623"/>
      <c r="D15" s="630" t="s">
        <v>330</v>
      </c>
      <c r="E15" s="821" t="s">
        <v>498</v>
      </c>
      <c r="F15" s="728">
        <v>20788.13</v>
      </c>
      <c r="G15" s="700">
        <v>21742.7</v>
      </c>
      <c r="H15" s="701"/>
      <c r="I15" s="701"/>
      <c r="J15" s="701"/>
      <c r="K15" s="701"/>
      <c r="L15" s="701"/>
      <c r="M15" s="701"/>
      <c r="N15" s="701"/>
    </row>
    <row r="16" spans="3:14" ht="12.75" customHeight="1" x14ac:dyDescent="0.25">
      <c r="C16" s="623" t="s">
        <v>61</v>
      </c>
      <c r="D16" s="630"/>
      <c r="E16" s="625" t="s">
        <v>625</v>
      </c>
      <c r="F16" s="698">
        <v>-1283700.24</v>
      </c>
      <c r="G16" s="712">
        <v>-1227593.1100000001</v>
      </c>
      <c r="H16" s="701"/>
      <c r="I16" s="701"/>
      <c r="J16" s="701"/>
      <c r="K16" s="701"/>
      <c r="L16" s="701"/>
      <c r="M16" s="701"/>
      <c r="N16" s="701"/>
    </row>
    <row r="17" spans="3:14" s="692" customFormat="1" ht="12.75" customHeight="1" x14ac:dyDescent="0.3">
      <c r="C17" s="623" t="s">
        <v>37</v>
      </c>
      <c r="D17" s="630"/>
      <c r="E17" s="625" t="s">
        <v>317</v>
      </c>
      <c r="F17" s="698">
        <v>67610.87</v>
      </c>
      <c r="G17" s="712">
        <v>84906</v>
      </c>
      <c r="H17" s="714"/>
      <c r="I17" s="714"/>
      <c r="J17" s="714"/>
      <c r="K17" s="714"/>
      <c r="L17" s="714"/>
      <c r="M17" s="714"/>
      <c r="N17" s="714"/>
    </row>
    <row r="18" spans="3:14" ht="12.75" customHeight="1" x14ac:dyDescent="0.25">
      <c r="C18" s="623" t="s">
        <v>62</v>
      </c>
      <c r="D18" s="630"/>
      <c r="E18" s="625" t="s">
        <v>626</v>
      </c>
      <c r="F18" s="698">
        <v>-928791.44</v>
      </c>
      <c r="G18" s="712">
        <v>-780077.05</v>
      </c>
      <c r="H18" s="701"/>
      <c r="I18" s="701"/>
      <c r="J18" s="701"/>
      <c r="K18" s="701"/>
      <c r="L18" s="701"/>
      <c r="M18" s="701"/>
      <c r="N18" s="701"/>
    </row>
    <row r="19" spans="3:14" ht="12.75" customHeight="1" x14ac:dyDescent="0.25">
      <c r="C19" s="623"/>
      <c r="D19" s="630" t="s">
        <v>32</v>
      </c>
      <c r="E19" s="633" t="s">
        <v>395</v>
      </c>
      <c r="F19" s="700">
        <v>-928791.44</v>
      </c>
      <c r="G19" s="700">
        <v>-780077.05</v>
      </c>
      <c r="H19" s="701"/>
      <c r="I19" s="701"/>
      <c r="J19" s="701"/>
      <c r="K19" s="701"/>
      <c r="L19" s="701"/>
      <c r="M19" s="701"/>
      <c r="N19" s="701"/>
    </row>
    <row r="20" spans="3:14" ht="12.75" customHeight="1" x14ac:dyDescent="0.25">
      <c r="C20" s="623" t="s">
        <v>658</v>
      </c>
      <c r="D20" s="630"/>
      <c r="E20" s="625" t="s">
        <v>430</v>
      </c>
      <c r="F20" s="698">
        <v>148999.76999999999</v>
      </c>
      <c r="G20" s="712">
        <v>38925.879999999997</v>
      </c>
      <c r="H20" s="701"/>
      <c r="I20" s="691"/>
    </row>
    <row r="21" spans="3:14" s="692" customFormat="1" ht="12.75" customHeight="1" x14ac:dyDescent="0.3">
      <c r="C21" s="623"/>
      <c r="D21" s="630" t="s">
        <v>32</v>
      </c>
      <c r="E21" s="821" t="s">
        <v>628</v>
      </c>
      <c r="F21" s="732">
        <v>86594.98</v>
      </c>
      <c r="G21" s="707">
        <v>0</v>
      </c>
      <c r="H21" s="714"/>
      <c r="I21" s="724"/>
    </row>
    <row r="22" spans="3:14" s="692" customFormat="1" ht="12.75" customHeight="1" x14ac:dyDescent="0.3">
      <c r="C22" s="623"/>
      <c r="D22" s="630" t="s">
        <v>500</v>
      </c>
      <c r="E22" s="821" t="s">
        <v>629</v>
      </c>
      <c r="F22" s="732">
        <v>62404.79</v>
      </c>
      <c r="G22" s="700">
        <v>38925.879999999997</v>
      </c>
      <c r="H22" s="714"/>
    </row>
    <row r="23" spans="3:14" ht="12.75" customHeight="1" x14ac:dyDescent="0.25">
      <c r="C23" s="623" t="s">
        <v>659</v>
      </c>
      <c r="D23" s="630"/>
      <c r="E23" s="625" t="s">
        <v>630</v>
      </c>
      <c r="F23" s="698">
        <v>-38800656.010000005</v>
      </c>
      <c r="G23" s="712">
        <v>-36711825.979999997</v>
      </c>
      <c r="H23" s="733"/>
    </row>
    <row r="24" spans="3:14" ht="12.75" customHeight="1" x14ac:dyDescent="0.25">
      <c r="C24" s="623"/>
      <c r="D24" s="630" t="s">
        <v>32</v>
      </c>
      <c r="E24" s="633" t="s">
        <v>631</v>
      </c>
      <c r="F24" s="699">
        <v>-30262014.300000001</v>
      </c>
      <c r="G24" s="700">
        <v>-28860449.559999999</v>
      </c>
      <c r="H24" s="701"/>
    </row>
    <row r="25" spans="3:14" ht="12.75" customHeight="1" x14ac:dyDescent="0.25">
      <c r="C25" s="623"/>
      <c r="D25" s="630" t="s">
        <v>424</v>
      </c>
      <c r="E25" s="633" t="s">
        <v>632</v>
      </c>
      <c r="F25" s="699">
        <v>-8538641.7100000009</v>
      </c>
      <c r="G25" s="700">
        <v>-7851376.4199999999</v>
      </c>
      <c r="H25" s="701"/>
    </row>
    <row r="26" spans="3:14" ht="12.75" customHeight="1" x14ac:dyDescent="0.25">
      <c r="C26" s="623" t="s">
        <v>660</v>
      </c>
      <c r="D26" s="630"/>
      <c r="E26" s="625" t="s">
        <v>633</v>
      </c>
      <c r="F26" s="698">
        <v>-43750540.270000003</v>
      </c>
      <c r="G26" s="712">
        <v>-42604966.329999998</v>
      </c>
      <c r="H26" s="701"/>
    </row>
    <row r="27" spans="3:14" ht="12.75" customHeight="1" x14ac:dyDescent="0.25">
      <c r="C27" s="623"/>
      <c r="D27" s="630" t="s">
        <v>32</v>
      </c>
      <c r="E27" s="633" t="s">
        <v>634</v>
      </c>
      <c r="F27" s="699">
        <v>-43292610.140000001</v>
      </c>
      <c r="G27" s="700">
        <v>-42030425.450000003</v>
      </c>
      <c r="H27" s="701"/>
    </row>
    <row r="28" spans="3:14" ht="12.75" customHeight="1" x14ac:dyDescent="0.25">
      <c r="C28" s="623"/>
      <c r="D28" s="630"/>
      <c r="E28" s="749" t="s">
        <v>502</v>
      </c>
      <c r="F28" s="817">
        <v>-2465073.2999999998</v>
      </c>
      <c r="G28" s="818">
        <v>-3007477.97</v>
      </c>
      <c r="H28" s="701"/>
    </row>
    <row r="29" spans="3:14" ht="12.75" customHeight="1" x14ac:dyDescent="0.25">
      <c r="C29" s="623"/>
      <c r="D29" s="630"/>
      <c r="E29" s="749" t="s">
        <v>503</v>
      </c>
      <c r="F29" s="817">
        <v>-3584581.94</v>
      </c>
      <c r="G29" s="818">
        <v>-2265809.12</v>
      </c>
      <c r="H29" s="701"/>
    </row>
    <row r="30" spans="3:14" ht="12.75" customHeight="1" x14ac:dyDescent="0.25">
      <c r="C30" s="623"/>
      <c r="D30" s="630"/>
      <c r="E30" s="749" t="s">
        <v>504</v>
      </c>
      <c r="F30" s="817">
        <v>-25162367.579999998</v>
      </c>
      <c r="G30" s="818">
        <v>-25914648.539999999</v>
      </c>
      <c r="H30" s="701"/>
    </row>
    <row r="31" spans="3:14" ht="12.75" customHeight="1" x14ac:dyDescent="0.25">
      <c r="C31" s="623"/>
      <c r="D31" s="630"/>
      <c r="E31" s="749" t="s">
        <v>505</v>
      </c>
      <c r="F31" s="817">
        <v>-143220.82999999999</v>
      </c>
      <c r="G31" s="818">
        <v>-97411.35</v>
      </c>
      <c r="H31" s="701"/>
    </row>
    <row r="32" spans="3:14" ht="12.75" customHeight="1" x14ac:dyDescent="0.25">
      <c r="C32" s="623"/>
      <c r="D32" s="630"/>
      <c r="E32" s="749" t="s">
        <v>506</v>
      </c>
      <c r="F32" s="817">
        <v>-113827.97</v>
      </c>
      <c r="G32" s="818">
        <v>-130492.38</v>
      </c>
      <c r="H32" s="701"/>
      <c r="I32" s="703"/>
      <c r="J32" s="704"/>
      <c r="K32" s="814"/>
    </row>
    <row r="33" spans="3:14" ht="12.75" customHeight="1" x14ac:dyDescent="0.25">
      <c r="C33" s="623"/>
      <c r="D33" s="630"/>
      <c r="E33" s="749" t="s">
        <v>507</v>
      </c>
      <c r="F33" s="817">
        <v>-3843646.3</v>
      </c>
      <c r="G33" s="818">
        <v>-2233487.7000000002</v>
      </c>
      <c r="H33" s="701"/>
      <c r="I33" s="703"/>
      <c r="J33" s="704"/>
      <c r="K33" s="814"/>
    </row>
    <row r="34" spans="3:14" ht="12.75" customHeight="1" x14ac:dyDescent="0.25">
      <c r="C34" s="623"/>
      <c r="D34" s="630"/>
      <c r="E34" s="749" t="s">
        <v>508</v>
      </c>
      <c r="F34" s="817">
        <v>-642759.56000000006</v>
      </c>
      <c r="G34" s="818">
        <v>-674879.62</v>
      </c>
      <c r="H34" s="701"/>
      <c r="I34" s="703"/>
      <c r="J34" s="814"/>
      <c r="K34" s="814"/>
    </row>
    <row r="35" spans="3:14" ht="12.75" customHeight="1" x14ac:dyDescent="0.25">
      <c r="C35" s="623"/>
      <c r="D35" s="630"/>
      <c r="E35" s="749" t="s">
        <v>509</v>
      </c>
      <c r="F35" s="817">
        <v>-7337132.6600000001</v>
      </c>
      <c r="G35" s="818">
        <v>-7706218.7699999996</v>
      </c>
      <c r="H35" s="701"/>
      <c r="J35" s="813"/>
      <c r="K35" s="813"/>
    </row>
    <row r="36" spans="3:14" ht="12.75" customHeight="1" x14ac:dyDescent="0.25">
      <c r="C36" s="623"/>
      <c r="D36" s="630" t="s">
        <v>424</v>
      </c>
      <c r="E36" s="633" t="s">
        <v>635</v>
      </c>
      <c r="F36" s="699">
        <v>-12454.24</v>
      </c>
      <c r="G36" s="700">
        <v>-32162.16</v>
      </c>
      <c r="H36" s="701"/>
    </row>
    <row r="37" spans="3:14" ht="12.75" customHeight="1" x14ac:dyDescent="0.25">
      <c r="C37" s="623"/>
      <c r="D37" s="630" t="s">
        <v>500</v>
      </c>
      <c r="E37" s="633" t="s">
        <v>636</v>
      </c>
      <c r="F37" s="699">
        <v>-445475.89</v>
      </c>
      <c r="G37" s="700">
        <v>-542378.72</v>
      </c>
      <c r="H37" s="701"/>
      <c r="I37" s="734"/>
    </row>
    <row r="38" spans="3:14" ht="12.75" customHeight="1" x14ac:dyDescent="0.25">
      <c r="C38" s="623" t="s">
        <v>661</v>
      </c>
      <c r="D38" s="630"/>
      <c r="E38" s="625" t="s">
        <v>638</v>
      </c>
      <c r="F38" s="698">
        <v>-7116806.0999999996</v>
      </c>
      <c r="G38" s="712">
        <v>-8063346.3099999996</v>
      </c>
      <c r="H38" s="701"/>
      <c r="I38" s="734"/>
    </row>
    <row r="39" spans="3:14" ht="12.75" customHeight="1" x14ac:dyDescent="0.25">
      <c r="C39" s="623"/>
      <c r="D39" s="630" t="s">
        <v>32</v>
      </c>
      <c r="E39" s="633" t="s">
        <v>638</v>
      </c>
      <c r="F39" s="699">
        <v>-6428793.5199999996</v>
      </c>
      <c r="G39" s="700">
        <v>-7061667.0599999996</v>
      </c>
      <c r="H39" s="701"/>
      <c r="I39" s="701"/>
    </row>
    <row r="40" spans="3:14" ht="12.75" customHeight="1" x14ac:dyDescent="0.25">
      <c r="C40" s="623"/>
      <c r="D40" s="630" t="s">
        <v>424</v>
      </c>
      <c r="E40" s="633" t="s">
        <v>510</v>
      </c>
      <c r="F40" s="699">
        <v>-688012.58</v>
      </c>
      <c r="G40" s="700">
        <v>-1001679.25</v>
      </c>
      <c r="H40" s="701"/>
      <c r="I40" s="735"/>
    </row>
    <row r="41" spans="3:14" ht="12.75" customHeight="1" x14ac:dyDescent="0.25">
      <c r="C41" s="623" t="s">
        <v>511</v>
      </c>
      <c r="D41" s="630"/>
      <c r="E41" s="625" t="s">
        <v>639</v>
      </c>
      <c r="F41" s="698">
        <v>6339929.7699999996</v>
      </c>
      <c r="G41" s="712">
        <v>6950977.46</v>
      </c>
      <c r="H41" s="701"/>
      <c r="I41" s="819"/>
    </row>
    <row r="42" spans="3:14" ht="12.75" customHeight="1" x14ac:dyDescent="0.25">
      <c r="C42" s="623" t="s">
        <v>512</v>
      </c>
      <c r="D42" s="630"/>
      <c r="E42" s="625" t="s">
        <v>403</v>
      </c>
      <c r="F42" s="698">
        <v>-668432.89</v>
      </c>
      <c r="G42" s="712">
        <v>10494.78</v>
      </c>
      <c r="H42" s="701"/>
      <c r="I42" s="701"/>
      <c r="J42" s="736"/>
      <c r="K42" s="701"/>
      <c r="L42" s="701"/>
      <c r="M42" s="701"/>
      <c r="N42" s="701"/>
    </row>
    <row r="43" spans="3:14" ht="12.75" customHeight="1" x14ac:dyDescent="0.25">
      <c r="C43" s="623"/>
      <c r="D43" s="630" t="s">
        <v>32</v>
      </c>
      <c r="E43" s="633" t="s">
        <v>640</v>
      </c>
      <c r="F43" s="699">
        <v>4430.59</v>
      </c>
      <c r="G43" s="700">
        <v>10494.78</v>
      </c>
      <c r="H43" s="701"/>
      <c r="I43" s="735"/>
      <c r="J43" s="736"/>
      <c r="K43" s="701"/>
      <c r="L43" s="701"/>
      <c r="M43" s="701"/>
      <c r="N43" s="701"/>
    </row>
    <row r="44" spans="3:14" ht="12.75" customHeight="1" x14ac:dyDescent="0.25">
      <c r="C44" s="623"/>
      <c r="D44" s="630" t="s">
        <v>424</v>
      </c>
      <c r="E44" s="633" t="s">
        <v>300</v>
      </c>
      <c r="F44" s="699">
        <v>-672863.48</v>
      </c>
      <c r="G44" s="707">
        <v>0</v>
      </c>
      <c r="H44" s="701"/>
      <c r="I44" s="701"/>
      <c r="J44" s="736"/>
      <c r="K44" s="701"/>
      <c r="L44" s="701"/>
      <c r="M44" s="701"/>
      <c r="N44" s="701"/>
    </row>
    <row r="45" spans="3:14" ht="12.75" customHeight="1" x14ac:dyDescent="0.25">
      <c r="C45" s="623" t="s">
        <v>513</v>
      </c>
      <c r="D45" s="630"/>
      <c r="E45" s="866" t="s">
        <v>642</v>
      </c>
      <c r="F45" s="698">
        <v>60161.749999999767</v>
      </c>
      <c r="G45" s="712">
        <v>141267.21</v>
      </c>
      <c r="H45" s="701"/>
      <c r="I45" s="701"/>
      <c r="J45" s="736"/>
      <c r="K45" s="701"/>
      <c r="L45" s="701"/>
      <c r="M45" s="701"/>
      <c r="N45" s="701"/>
    </row>
    <row r="46" spans="3:14" ht="12.75" customHeight="1" x14ac:dyDescent="0.25">
      <c r="C46" s="623" t="s">
        <v>306</v>
      </c>
      <c r="D46" s="630"/>
      <c r="E46" s="625" t="s">
        <v>643</v>
      </c>
      <c r="F46" s="705">
        <v>-1099324.2900000019</v>
      </c>
      <c r="G46" s="737">
        <v>-809975.84999997984</v>
      </c>
      <c r="H46" s="701"/>
      <c r="I46" s="701"/>
      <c r="J46" s="735"/>
      <c r="K46" s="701"/>
      <c r="L46" s="701"/>
      <c r="M46" s="701"/>
      <c r="N46" s="701"/>
    </row>
    <row r="47" spans="3:14" ht="12.75" customHeight="1" x14ac:dyDescent="0.25">
      <c r="C47" s="623"/>
      <c r="D47" s="630"/>
      <c r="E47" s="731"/>
      <c r="F47" s="699"/>
      <c r="G47" s="700"/>
      <c r="H47" s="701"/>
      <c r="I47" s="701"/>
      <c r="J47" s="701"/>
      <c r="K47" s="701"/>
      <c r="L47" s="701"/>
      <c r="M47" s="701"/>
      <c r="N47" s="701"/>
    </row>
    <row r="48" spans="3:14" ht="12.75" customHeight="1" x14ac:dyDescent="0.25">
      <c r="C48" s="623" t="s">
        <v>514</v>
      </c>
      <c r="D48" s="630"/>
      <c r="E48" s="625" t="s">
        <v>644</v>
      </c>
      <c r="F48" s="698">
        <v>185730.52</v>
      </c>
      <c r="G48" s="712">
        <v>312998.53999999998</v>
      </c>
      <c r="H48" s="701"/>
      <c r="I48" s="701"/>
      <c r="J48" s="701"/>
      <c r="K48" s="701"/>
      <c r="L48" s="701"/>
      <c r="M48" s="701"/>
      <c r="N48" s="701"/>
    </row>
    <row r="49" spans="3:14" ht="12.75" customHeight="1" x14ac:dyDescent="0.25">
      <c r="C49" s="623"/>
      <c r="D49" s="630" t="s">
        <v>424</v>
      </c>
      <c r="E49" s="633" t="s">
        <v>515</v>
      </c>
      <c r="F49" s="699">
        <v>185730.52</v>
      </c>
      <c r="G49" s="700">
        <v>312998.53999999998</v>
      </c>
      <c r="H49" s="701"/>
      <c r="I49" s="701"/>
      <c r="J49" s="701"/>
      <c r="K49" s="701"/>
      <c r="L49" s="701"/>
      <c r="M49" s="701"/>
      <c r="N49" s="701"/>
    </row>
    <row r="50" spans="3:14" ht="12.75" customHeight="1" x14ac:dyDescent="0.25">
      <c r="C50" s="623" t="s">
        <v>516</v>
      </c>
      <c r="D50" s="630"/>
      <c r="E50" s="625" t="s">
        <v>646</v>
      </c>
      <c r="F50" s="698">
        <v>-244756.78</v>
      </c>
      <c r="G50" s="712">
        <v>-253876.06</v>
      </c>
      <c r="H50" s="701"/>
      <c r="I50" s="701"/>
      <c r="J50" s="701"/>
      <c r="K50" s="701"/>
      <c r="L50" s="701"/>
      <c r="M50" s="701"/>
      <c r="N50" s="701"/>
    </row>
    <row r="51" spans="3:14" ht="12.75" customHeight="1" x14ac:dyDescent="0.25">
      <c r="C51" s="623"/>
      <c r="D51" s="630" t="s">
        <v>32</v>
      </c>
      <c r="E51" s="633" t="s">
        <v>517</v>
      </c>
      <c r="F51" s="699">
        <v>-19991.38</v>
      </c>
      <c r="G51" s="700">
        <v>-23907.11</v>
      </c>
      <c r="H51" s="701"/>
      <c r="I51" s="701"/>
      <c r="J51" s="701"/>
      <c r="K51" s="701"/>
      <c r="L51" s="701"/>
      <c r="M51" s="701"/>
      <c r="N51" s="701"/>
    </row>
    <row r="52" spans="3:14" ht="12.75" customHeight="1" x14ac:dyDescent="0.25">
      <c r="C52" s="623"/>
      <c r="D52" s="630" t="s">
        <v>424</v>
      </c>
      <c r="E52" s="633" t="s">
        <v>647</v>
      </c>
      <c r="F52" s="699">
        <v>-224765.4</v>
      </c>
      <c r="G52" s="700">
        <v>-229968.95</v>
      </c>
      <c r="H52" s="701"/>
      <c r="I52" s="701"/>
      <c r="J52" s="701"/>
      <c r="K52" s="701"/>
      <c r="L52" s="701"/>
      <c r="M52" s="701"/>
      <c r="N52" s="701"/>
    </row>
    <row r="53" spans="3:14" ht="12.75" hidden="1" customHeight="1" x14ac:dyDescent="0.25">
      <c r="C53" s="623" t="s">
        <v>63</v>
      </c>
      <c r="D53" s="630"/>
      <c r="E53" s="724" t="s">
        <v>4</v>
      </c>
      <c r="F53" s="738">
        <v>0</v>
      </c>
      <c r="G53" s="739">
        <v>0</v>
      </c>
      <c r="H53" s="701"/>
      <c r="I53" s="701"/>
      <c r="J53" s="701"/>
      <c r="K53" s="701"/>
      <c r="L53" s="701"/>
      <c r="M53" s="701"/>
      <c r="N53" s="701"/>
    </row>
    <row r="54" spans="3:14" ht="12.75" hidden="1" customHeight="1" x14ac:dyDescent="0.25">
      <c r="C54" s="623"/>
      <c r="D54" s="630" t="s">
        <v>32</v>
      </c>
      <c r="E54" s="691" t="s">
        <v>14</v>
      </c>
      <c r="F54" s="706">
        <v>0</v>
      </c>
      <c r="G54" s="707">
        <v>0</v>
      </c>
      <c r="H54" s="701"/>
      <c r="I54" s="701"/>
      <c r="J54" s="701"/>
      <c r="K54" s="701"/>
      <c r="L54" s="701"/>
      <c r="M54" s="701"/>
      <c r="N54" s="701"/>
    </row>
    <row r="55" spans="3:14" ht="12.75" customHeight="1" x14ac:dyDescent="0.25">
      <c r="C55" s="623" t="s">
        <v>518</v>
      </c>
      <c r="D55" s="630"/>
      <c r="E55" s="625" t="s">
        <v>649</v>
      </c>
      <c r="F55" s="698">
        <v>-33971.25</v>
      </c>
      <c r="G55" s="712">
        <v>-27472.17</v>
      </c>
      <c r="H55" s="701"/>
      <c r="I55" s="701"/>
      <c r="J55" s="701"/>
      <c r="K55" s="701"/>
      <c r="L55" s="701"/>
      <c r="M55" s="701"/>
      <c r="N55" s="701"/>
    </row>
    <row r="56" spans="3:14" ht="12.75" customHeight="1" x14ac:dyDescent="0.25">
      <c r="C56" s="623"/>
      <c r="D56" s="630"/>
      <c r="E56" s="724"/>
      <c r="F56" s="699"/>
      <c r="G56" s="700"/>
      <c r="H56" s="701"/>
      <c r="L56" s="701"/>
      <c r="M56" s="701"/>
      <c r="N56" s="701"/>
    </row>
    <row r="57" spans="3:14" ht="12.75" customHeight="1" x14ac:dyDescent="0.25">
      <c r="C57" s="623" t="s">
        <v>311</v>
      </c>
      <c r="D57" s="630"/>
      <c r="E57" s="625" t="s">
        <v>651</v>
      </c>
      <c r="F57" s="705">
        <v>-92997.510000000038</v>
      </c>
      <c r="G57" s="737">
        <v>31650.309999999998</v>
      </c>
      <c r="H57" s="701"/>
      <c r="L57" s="701"/>
      <c r="M57" s="701"/>
      <c r="N57" s="701"/>
    </row>
    <row r="58" spans="3:14" ht="12.75" customHeight="1" x14ac:dyDescent="0.25">
      <c r="C58" s="623" t="s">
        <v>313</v>
      </c>
      <c r="D58" s="630"/>
      <c r="E58" s="625" t="s">
        <v>652</v>
      </c>
      <c r="F58" s="705">
        <v>-1192321.8000000019</v>
      </c>
      <c r="G58" s="737">
        <v>-778325.53999997978</v>
      </c>
      <c r="H58" s="701"/>
    </row>
    <row r="59" spans="3:14" ht="12.75" customHeight="1" x14ac:dyDescent="0.25">
      <c r="C59" s="623"/>
      <c r="D59" s="630"/>
      <c r="E59" s="633" t="s">
        <v>519</v>
      </c>
      <c r="F59" s="706">
        <v>0</v>
      </c>
      <c r="G59" s="707">
        <v>0</v>
      </c>
      <c r="H59" s="701"/>
    </row>
    <row r="60" spans="3:14" ht="12.75" customHeight="1" x14ac:dyDescent="0.25">
      <c r="C60" s="623" t="s">
        <v>418</v>
      </c>
      <c r="D60" s="630"/>
      <c r="E60" s="633" t="s">
        <v>417</v>
      </c>
      <c r="F60" s="705">
        <v>-1192321.8000000019</v>
      </c>
      <c r="G60" s="737">
        <v>-778325.53999997978</v>
      </c>
      <c r="H60" s="701"/>
    </row>
    <row r="61" spans="3:14" s="741" customFormat="1" ht="13.5" hidden="1" customHeight="1" x14ac:dyDescent="0.3">
      <c r="C61" s="742"/>
      <c r="D61" s="630"/>
      <c r="E61" s="724" t="s">
        <v>6</v>
      </c>
      <c r="F61" s="707">
        <v>0</v>
      </c>
      <c r="G61" s="707">
        <v>0</v>
      </c>
      <c r="H61" s="740"/>
      <c r="I61" s="702"/>
      <c r="J61" s="702"/>
      <c r="K61" s="702"/>
      <c r="L61" s="702"/>
      <c r="M61" s="702"/>
      <c r="N61" s="702"/>
    </row>
    <row r="62" spans="3:14" s="692" customFormat="1" hidden="1" x14ac:dyDescent="0.3">
      <c r="C62" s="623"/>
      <c r="D62" s="630"/>
      <c r="E62" s="691" t="s">
        <v>16</v>
      </c>
      <c r="F62" s="708">
        <v>0</v>
      </c>
      <c r="G62" s="708">
        <v>0</v>
      </c>
      <c r="H62" s="714"/>
      <c r="I62" s="702"/>
      <c r="J62" s="702"/>
      <c r="K62" s="702"/>
      <c r="L62" s="702"/>
      <c r="M62" s="702"/>
      <c r="N62" s="702"/>
    </row>
    <row r="63" spans="3:14" x14ac:dyDescent="0.25">
      <c r="C63" s="719" t="s">
        <v>338</v>
      </c>
      <c r="D63" s="717"/>
      <c r="E63" s="822" t="s">
        <v>331</v>
      </c>
      <c r="F63" s="709">
        <v>-1192321.8000000019</v>
      </c>
      <c r="G63" s="709">
        <v>-778325.53999997978</v>
      </c>
      <c r="H63" s="701"/>
    </row>
    <row r="64" spans="3:14" ht="12.75" x14ac:dyDescent="0.25">
      <c r="C64" s="724"/>
      <c r="D64" s="630"/>
      <c r="E64" s="701"/>
      <c r="F64" s="710"/>
      <c r="G64" s="710"/>
      <c r="H64" s="701"/>
    </row>
    <row r="65" spans="3:8" ht="13.5" customHeight="1" x14ac:dyDescent="0.25">
      <c r="C65" s="724"/>
      <c r="D65" s="908"/>
      <c r="E65" s="908"/>
      <c r="F65" s="908"/>
      <c r="G65" s="908"/>
      <c r="H65" s="701"/>
    </row>
    <row r="66" spans="3:8" ht="12.75" x14ac:dyDescent="0.25">
      <c r="C66" s="714"/>
      <c r="D66" s="715"/>
      <c r="E66" s="711"/>
      <c r="F66" s="744"/>
      <c r="G66" s="745"/>
      <c r="H66" s="701"/>
    </row>
    <row r="67" spans="3:8" ht="12.75" x14ac:dyDescent="0.25">
      <c r="C67" s="746"/>
      <c r="D67" s="715"/>
      <c r="E67" s="744"/>
      <c r="F67" s="747"/>
      <c r="G67" s="748"/>
      <c r="H67" s="701"/>
    </row>
    <row r="68" spans="3:8" ht="12.75" x14ac:dyDescent="0.25">
      <c r="C68" s="714"/>
      <c r="D68" s="715"/>
      <c r="E68" s="701"/>
      <c r="F68" s="701"/>
      <c r="G68" s="701"/>
      <c r="H68" s="701"/>
    </row>
    <row r="69" spans="3:8" ht="12.75" x14ac:dyDescent="0.25">
      <c r="C69" s="714"/>
      <c r="D69" s="715"/>
      <c r="E69" s="701"/>
      <c r="F69" s="701"/>
      <c r="G69" s="701"/>
      <c r="H69" s="701"/>
    </row>
    <row r="70" spans="3:8" ht="12.75" x14ac:dyDescent="0.25">
      <c r="C70" s="714"/>
      <c r="D70" s="715"/>
      <c r="E70" s="701"/>
      <c r="F70" s="701"/>
      <c r="G70" s="701"/>
      <c r="H70" s="701"/>
    </row>
    <row r="71" spans="3:8" ht="12.75" x14ac:dyDescent="0.25">
      <c r="C71" s="714"/>
      <c r="D71" s="715"/>
      <c r="E71" s="701"/>
      <c r="F71" s="701"/>
      <c r="G71" s="701"/>
      <c r="H71" s="701"/>
    </row>
    <row r="72" spans="3:8" ht="12.75" x14ac:dyDescent="0.25">
      <c r="C72" s="714"/>
      <c r="D72" s="715"/>
      <c r="E72" s="701"/>
      <c r="F72" s="701"/>
      <c r="G72" s="701"/>
      <c r="H72" s="701"/>
    </row>
    <row r="73" spans="3:8" ht="12.75" x14ac:dyDescent="0.25">
      <c r="C73" s="714"/>
      <c r="D73" s="715"/>
      <c r="E73" s="701"/>
      <c r="F73" s="701"/>
      <c r="G73" s="701"/>
      <c r="H73" s="701"/>
    </row>
    <row r="74" spans="3:8" ht="12.75" x14ac:dyDescent="0.25">
      <c r="C74" s="714"/>
      <c r="D74" s="715"/>
      <c r="E74" s="701"/>
      <c r="F74" s="701"/>
      <c r="G74" s="701"/>
      <c r="H74" s="701"/>
    </row>
    <row r="75" spans="3:8" ht="12.75" x14ac:dyDescent="0.25">
      <c r="C75" s="714"/>
      <c r="D75" s="715"/>
      <c r="E75" s="701"/>
      <c r="F75" s="701"/>
      <c r="G75" s="701"/>
      <c r="H75" s="701"/>
    </row>
    <row r="76" spans="3:8" ht="12.75" x14ac:dyDescent="0.25">
      <c r="C76" s="714"/>
      <c r="D76" s="715"/>
      <c r="E76" s="701"/>
      <c r="F76" s="701"/>
      <c r="G76" s="701"/>
      <c r="H76" s="701"/>
    </row>
    <row r="77" spans="3:8" ht="12.75" x14ac:dyDescent="0.25">
      <c r="C77" s="714"/>
      <c r="D77" s="715"/>
      <c r="E77" s="701"/>
      <c r="F77" s="701"/>
      <c r="G77" s="701"/>
      <c r="H77" s="701"/>
    </row>
    <row r="78" spans="3:8" ht="12.75" x14ac:dyDescent="0.25">
      <c r="C78" s="714"/>
      <c r="D78" s="715"/>
      <c r="E78" s="701"/>
      <c r="F78" s="701"/>
      <c r="G78" s="701"/>
      <c r="H78" s="701"/>
    </row>
    <row r="79" spans="3:8" ht="12.75" x14ac:dyDescent="0.25">
      <c r="C79" s="714"/>
      <c r="D79" s="715"/>
      <c r="E79" s="701"/>
      <c r="F79" s="701"/>
      <c r="G79" s="701"/>
    </row>
    <row r="80" spans="3:8" ht="12.75" x14ac:dyDescent="0.25">
      <c r="C80" s="714"/>
      <c r="D80" s="715"/>
      <c r="E80" s="701"/>
      <c r="F80" s="701"/>
      <c r="G80" s="701"/>
    </row>
    <row r="81" spans="3:7" ht="12.75" x14ac:dyDescent="0.25">
      <c r="C81" s="714"/>
      <c r="D81" s="715"/>
      <c r="E81" s="701"/>
      <c r="F81" s="701"/>
      <c r="G81" s="701"/>
    </row>
    <row r="82" spans="3:7" ht="12.75" x14ac:dyDescent="0.25">
      <c r="C82" s="714"/>
      <c r="D82" s="715"/>
    </row>
  </sheetData>
  <mergeCells count="4">
    <mergeCell ref="C1:G1"/>
    <mergeCell ref="C3:G3"/>
    <mergeCell ref="C4:G4"/>
    <mergeCell ref="D65:G65"/>
  </mergeCells>
  <pageMargins left="0.25" right="0.25" top="0.75" bottom="0.75" header="0.3" footer="0.3"/>
  <pageSetup paperSize="9" scale="10" orientation="portrait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167"/>
  <sheetViews>
    <sheetView topLeftCell="A4" zoomScale="80" zoomScaleNormal="80" workbookViewId="0">
      <pane xSplit="1" ySplit="1" topLeftCell="B88" activePane="bottomRight" state="frozen"/>
      <selection activeCell="F19" sqref="F19"/>
      <selection pane="topRight" activeCell="F19" sqref="F19"/>
      <selection pane="bottomLeft" activeCell="F19" sqref="F19"/>
      <selection pane="bottomRight" activeCell="B88" sqref="B88"/>
    </sheetView>
  </sheetViews>
  <sheetFormatPr defaultColWidth="9.140625" defaultRowHeight="12.75" x14ac:dyDescent="0.2"/>
  <cols>
    <col min="1" max="1" width="75.85546875" style="313" customWidth="1"/>
    <col min="2" max="2" width="19.85546875" style="440" customWidth="1"/>
    <col min="3" max="3" width="21.85546875" style="440" customWidth="1"/>
    <col min="4" max="4" width="23" style="516" customWidth="1"/>
    <col min="5" max="5" width="23.42578125" style="516" customWidth="1"/>
    <col min="6" max="6" width="18.28515625" style="516" customWidth="1"/>
    <col min="7" max="7" width="21.28515625" style="516" customWidth="1"/>
    <col min="8" max="8" width="17.28515625" style="516" customWidth="1"/>
    <col min="9" max="9" width="18.5703125" style="516" customWidth="1"/>
    <col min="10" max="10" width="19.7109375" style="516" customWidth="1"/>
    <col min="11" max="11" width="25" style="516" customWidth="1"/>
    <col min="12" max="12" width="30" style="313" bestFit="1" customWidth="1"/>
    <col min="13" max="13" width="8" style="313" customWidth="1"/>
    <col min="14" max="14" width="12" style="313" customWidth="1"/>
    <col min="15" max="15" width="9.140625" style="313" customWidth="1"/>
    <col min="16" max="16" width="22.7109375" style="313" customWidth="1"/>
    <col min="17" max="256" width="11.42578125" style="313" customWidth="1"/>
    <col min="257" max="257" width="75.85546875" style="313" customWidth="1"/>
    <col min="258" max="258" width="19.85546875" style="313" customWidth="1"/>
    <col min="259" max="259" width="21.85546875" style="313" customWidth="1"/>
    <col min="260" max="260" width="23" style="313" customWidth="1"/>
    <col min="261" max="261" width="23.42578125" style="313" customWidth="1"/>
    <col min="262" max="262" width="18.28515625" style="313" customWidth="1"/>
    <col min="263" max="263" width="21.28515625" style="313" customWidth="1"/>
    <col min="264" max="264" width="17.28515625" style="313" customWidth="1"/>
    <col min="265" max="265" width="18.5703125" style="313" customWidth="1"/>
    <col min="266" max="266" width="19.7109375" style="313" customWidth="1"/>
    <col min="267" max="267" width="25" style="313" customWidth="1"/>
    <col min="268" max="268" width="30" style="313" bestFit="1" customWidth="1"/>
    <col min="269" max="269" width="8" style="313" customWidth="1"/>
    <col min="270" max="270" width="12" style="313" customWidth="1"/>
    <col min="271" max="271" width="9.140625" style="313" customWidth="1"/>
    <col min="272" max="272" width="22.7109375" style="313" customWidth="1"/>
    <col min="273" max="512" width="11.42578125" style="313" customWidth="1"/>
    <col min="513" max="513" width="75.85546875" style="313" customWidth="1"/>
    <col min="514" max="514" width="19.85546875" style="313" customWidth="1"/>
    <col min="515" max="515" width="21.85546875" style="313" customWidth="1"/>
    <col min="516" max="516" width="23" style="313" customWidth="1"/>
    <col min="517" max="517" width="23.42578125" style="313" customWidth="1"/>
    <col min="518" max="518" width="18.28515625" style="313" customWidth="1"/>
    <col min="519" max="519" width="21.28515625" style="313" customWidth="1"/>
    <col min="520" max="520" width="17.28515625" style="313" customWidth="1"/>
    <col min="521" max="521" width="18.5703125" style="313" customWidth="1"/>
    <col min="522" max="522" width="19.7109375" style="313" customWidth="1"/>
    <col min="523" max="523" width="25" style="313" customWidth="1"/>
    <col min="524" max="524" width="30" style="313" bestFit="1" customWidth="1"/>
    <col min="525" max="525" width="8" style="313" customWidth="1"/>
    <col min="526" max="526" width="12" style="313" customWidth="1"/>
    <col min="527" max="527" width="9.140625" style="313" customWidth="1"/>
    <col min="528" max="528" width="22.7109375" style="313" customWidth="1"/>
    <col min="529" max="768" width="11.42578125" style="313" customWidth="1"/>
    <col min="769" max="769" width="75.85546875" style="313" customWidth="1"/>
    <col min="770" max="770" width="19.85546875" style="313" customWidth="1"/>
    <col min="771" max="771" width="21.85546875" style="313" customWidth="1"/>
    <col min="772" max="772" width="23" style="313" customWidth="1"/>
    <col min="773" max="773" width="23.42578125" style="313" customWidth="1"/>
    <col min="774" max="774" width="18.28515625" style="313" customWidth="1"/>
    <col min="775" max="775" width="21.28515625" style="313" customWidth="1"/>
    <col min="776" max="776" width="17.28515625" style="313" customWidth="1"/>
    <col min="777" max="777" width="18.5703125" style="313" customWidth="1"/>
    <col min="778" max="778" width="19.7109375" style="313" customWidth="1"/>
    <col min="779" max="779" width="25" style="313" customWidth="1"/>
    <col min="780" max="780" width="30" style="313" bestFit="1" customWidth="1"/>
    <col min="781" max="781" width="8" style="313" customWidth="1"/>
    <col min="782" max="782" width="12" style="313" customWidth="1"/>
    <col min="783" max="783" width="9.140625" style="313" customWidth="1"/>
    <col min="784" max="784" width="22.7109375" style="313" customWidth="1"/>
    <col min="785" max="1024" width="11.42578125" style="313" customWidth="1"/>
    <col min="1025" max="1025" width="75.85546875" style="313" customWidth="1"/>
    <col min="1026" max="1026" width="19.85546875" style="313" customWidth="1"/>
    <col min="1027" max="1027" width="21.85546875" style="313" customWidth="1"/>
    <col min="1028" max="1028" width="23" style="313" customWidth="1"/>
    <col min="1029" max="1029" width="23.42578125" style="313" customWidth="1"/>
    <col min="1030" max="1030" width="18.28515625" style="313" customWidth="1"/>
    <col min="1031" max="1031" width="21.28515625" style="313" customWidth="1"/>
    <col min="1032" max="1032" width="17.28515625" style="313" customWidth="1"/>
    <col min="1033" max="1033" width="18.5703125" style="313" customWidth="1"/>
    <col min="1034" max="1034" width="19.7109375" style="313" customWidth="1"/>
    <col min="1035" max="1035" width="25" style="313" customWidth="1"/>
    <col min="1036" max="1036" width="30" style="313" bestFit="1" customWidth="1"/>
    <col min="1037" max="1037" width="8" style="313" customWidth="1"/>
    <col min="1038" max="1038" width="12" style="313" customWidth="1"/>
    <col min="1039" max="1039" width="9.140625" style="313" customWidth="1"/>
    <col min="1040" max="1040" width="22.7109375" style="313" customWidth="1"/>
    <col min="1041" max="1280" width="11.42578125" style="313" customWidth="1"/>
    <col min="1281" max="1281" width="75.85546875" style="313" customWidth="1"/>
    <col min="1282" max="1282" width="19.85546875" style="313" customWidth="1"/>
    <col min="1283" max="1283" width="21.85546875" style="313" customWidth="1"/>
    <col min="1284" max="1284" width="23" style="313" customWidth="1"/>
    <col min="1285" max="1285" width="23.42578125" style="313" customWidth="1"/>
    <col min="1286" max="1286" width="18.28515625" style="313" customWidth="1"/>
    <col min="1287" max="1287" width="21.28515625" style="313" customWidth="1"/>
    <col min="1288" max="1288" width="17.28515625" style="313" customWidth="1"/>
    <col min="1289" max="1289" width="18.5703125" style="313" customWidth="1"/>
    <col min="1290" max="1290" width="19.7109375" style="313" customWidth="1"/>
    <col min="1291" max="1291" width="25" style="313" customWidth="1"/>
    <col min="1292" max="1292" width="30" style="313" bestFit="1" customWidth="1"/>
    <col min="1293" max="1293" width="8" style="313" customWidth="1"/>
    <col min="1294" max="1294" width="12" style="313" customWidth="1"/>
    <col min="1295" max="1295" width="9.140625" style="313" customWidth="1"/>
    <col min="1296" max="1296" width="22.7109375" style="313" customWidth="1"/>
    <col min="1297" max="1536" width="11.42578125" style="313" customWidth="1"/>
    <col min="1537" max="1537" width="75.85546875" style="313" customWidth="1"/>
    <col min="1538" max="1538" width="19.85546875" style="313" customWidth="1"/>
    <col min="1539" max="1539" width="21.85546875" style="313" customWidth="1"/>
    <col min="1540" max="1540" width="23" style="313" customWidth="1"/>
    <col min="1541" max="1541" width="23.42578125" style="313" customWidth="1"/>
    <col min="1542" max="1542" width="18.28515625" style="313" customWidth="1"/>
    <col min="1543" max="1543" width="21.28515625" style="313" customWidth="1"/>
    <col min="1544" max="1544" width="17.28515625" style="313" customWidth="1"/>
    <col min="1545" max="1545" width="18.5703125" style="313" customWidth="1"/>
    <col min="1546" max="1546" width="19.7109375" style="313" customWidth="1"/>
    <col min="1547" max="1547" width="25" style="313" customWidth="1"/>
    <col min="1548" max="1548" width="30" style="313" bestFit="1" customWidth="1"/>
    <col min="1549" max="1549" width="8" style="313" customWidth="1"/>
    <col min="1550" max="1550" width="12" style="313" customWidth="1"/>
    <col min="1551" max="1551" width="9.140625" style="313" customWidth="1"/>
    <col min="1552" max="1552" width="22.7109375" style="313" customWidth="1"/>
    <col min="1553" max="1792" width="11.42578125" style="313" customWidth="1"/>
    <col min="1793" max="1793" width="75.85546875" style="313" customWidth="1"/>
    <col min="1794" max="1794" width="19.85546875" style="313" customWidth="1"/>
    <col min="1795" max="1795" width="21.85546875" style="313" customWidth="1"/>
    <col min="1796" max="1796" width="23" style="313" customWidth="1"/>
    <col min="1797" max="1797" width="23.42578125" style="313" customWidth="1"/>
    <col min="1798" max="1798" width="18.28515625" style="313" customWidth="1"/>
    <col min="1799" max="1799" width="21.28515625" style="313" customWidth="1"/>
    <col min="1800" max="1800" width="17.28515625" style="313" customWidth="1"/>
    <col min="1801" max="1801" width="18.5703125" style="313" customWidth="1"/>
    <col min="1802" max="1802" width="19.7109375" style="313" customWidth="1"/>
    <col min="1803" max="1803" width="25" style="313" customWidth="1"/>
    <col min="1804" max="1804" width="30" style="313" bestFit="1" customWidth="1"/>
    <col min="1805" max="1805" width="8" style="313" customWidth="1"/>
    <col min="1806" max="1806" width="12" style="313" customWidth="1"/>
    <col min="1807" max="1807" width="9.140625" style="313" customWidth="1"/>
    <col min="1808" max="1808" width="22.7109375" style="313" customWidth="1"/>
    <col min="1809" max="2048" width="11.42578125" style="313" customWidth="1"/>
    <col min="2049" max="2049" width="75.85546875" style="313" customWidth="1"/>
    <col min="2050" max="2050" width="19.85546875" style="313" customWidth="1"/>
    <col min="2051" max="2051" width="21.85546875" style="313" customWidth="1"/>
    <col min="2052" max="2052" width="23" style="313" customWidth="1"/>
    <col min="2053" max="2053" width="23.42578125" style="313" customWidth="1"/>
    <col min="2054" max="2054" width="18.28515625" style="313" customWidth="1"/>
    <col min="2055" max="2055" width="21.28515625" style="313" customWidth="1"/>
    <col min="2056" max="2056" width="17.28515625" style="313" customWidth="1"/>
    <col min="2057" max="2057" width="18.5703125" style="313" customWidth="1"/>
    <col min="2058" max="2058" width="19.7109375" style="313" customWidth="1"/>
    <col min="2059" max="2059" width="25" style="313" customWidth="1"/>
    <col min="2060" max="2060" width="30" style="313" bestFit="1" customWidth="1"/>
    <col min="2061" max="2061" width="8" style="313" customWidth="1"/>
    <col min="2062" max="2062" width="12" style="313" customWidth="1"/>
    <col min="2063" max="2063" width="9.140625" style="313" customWidth="1"/>
    <col min="2064" max="2064" width="22.7109375" style="313" customWidth="1"/>
    <col min="2065" max="2304" width="11.42578125" style="313" customWidth="1"/>
    <col min="2305" max="2305" width="75.85546875" style="313" customWidth="1"/>
    <col min="2306" max="2306" width="19.85546875" style="313" customWidth="1"/>
    <col min="2307" max="2307" width="21.85546875" style="313" customWidth="1"/>
    <col min="2308" max="2308" width="23" style="313" customWidth="1"/>
    <col min="2309" max="2309" width="23.42578125" style="313" customWidth="1"/>
    <col min="2310" max="2310" width="18.28515625" style="313" customWidth="1"/>
    <col min="2311" max="2311" width="21.28515625" style="313" customWidth="1"/>
    <col min="2312" max="2312" width="17.28515625" style="313" customWidth="1"/>
    <col min="2313" max="2313" width="18.5703125" style="313" customWidth="1"/>
    <col min="2314" max="2314" width="19.7109375" style="313" customWidth="1"/>
    <col min="2315" max="2315" width="25" style="313" customWidth="1"/>
    <col min="2316" max="2316" width="30" style="313" bestFit="1" customWidth="1"/>
    <col min="2317" max="2317" width="8" style="313" customWidth="1"/>
    <col min="2318" max="2318" width="12" style="313" customWidth="1"/>
    <col min="2319" max="2319" width="9.140625" style="313" customWidth="1"/>
    <col min="2320" max="2320" width="22.7109375" style="313" customWidth="1"/>
    <col min="2321" max="2560" width="11.42578125" style="313" customWidth="1"/>
    <col min="2561" max="2561" width="75.85546875" style="313" customWidth="1"/>
    <col min="2562" max="2562" width="19.85546875" style="313" customWidth="1"/>
    <col min="2563" max="2563" width="21.85546875" style="313" customWidth="1"/>
    <col min="2564" max="2564" width="23" style="313" customWidth="1"/>
    <col min="2565" max="2565" width="23.42578125" style="313" customWidth="1"/>
    <col min="2566" max="2566" width="18.28515625" style="313" customWidth="1"/>
    <col min="2567" max="2567" width="21.28515625" style="313" customWidth="1"/>
    <col min="2568" max="2568" width="17.28515625" style="313" customWidth="1"/>
    <col min="2569" max="2569" width="18.5703125" style="313" customWidth="1"/>
    <col min="2570" max="2570" width="19.7109375" style="313" customWidth="1"/>
    <col min="2571" max="2571" width="25" style="313" customWidth="1"/>
    <col min="2572" max="2572" width="30" style="313" bestFit="1" customWidth="1"/>
    <col min="2573" max="2573" width="8" style="313" customWidth="1"/>
    <col min="2574" max="2574" width="12" style="313" customWidth="1"/>
    <col min="2575" max="2575" width="9.140625" style="313" customWidth="1"/>
    <col min="2576" max="2576" width="22.7109375" style="313" customWidth="1"/>
    <col min="2577" max="2816" width="11.42578125" style="313" customWidth="1"/>
    <col min="2817" max="2817" width="75.85546875" style="313" customWidth="1"/>
    <col min="2818" max="2818" width="19.85546875" style="313" customWidth="1"/>
    <col min="2819" max="2819" width="21.85546875" style="313" customWidth="1"/>
    <col min="2820" max="2820" width="23" style="313" customWidth="1"/>
    <col min="2821" max="2821" width="23.42578125" style="313" customWidth="1"/>
    <col min="2822" max="2822" width="18.28515625" style="313" customWidth="1"/>
    <col min="2823" max="2823" width="21.28515625" style="313" customWidth="1"/>
    <col min="2824" max="2824" width="17.28515625" style="313" customWidth="1"/>
    <col min="2825" max="2825" width="18.5703125" style="313" customWidth="1"/>
    <col min="2826" max="2826" width="19.7109375" style="313" customWidth="1"/>
    <col min="2827" max="2827" width="25" style="313" customWidth="1"/>
    <col min="2828" max="2828" width="30" style="313" bestFit="1" customWidth="1"/>
    <col min="2829" max="2829" width="8" style="313" customWidth="1"/>
    <col min="2830" max="2830" width="12" style="313" customWidth="1"/>
    <col min="2831" max="2831" width="9.140625" style="313" customWidth="1"/>
    <col min="2832" max="2832" width="22.7109375" style="313" customWidth="1"/>
    <col min="2833" max="3072" width="11.42578125" style="313" customWidth="1"/>
    <col min="3073" max="3073" width="75.85546875" style="313" customWidth="1"/>
    <col min="3074" max="3074" width="19.85546875" style="313" customWidth="1"/>
    <col min="3075" max="3075" width="21.85546875" style="313" customWidth="1"/>
    <col min="3076" max="3076" width="23" style="313" customWidth="1"/>
    <col min="3077" max="3077" width="23.42578125" style="313" customWidth="1"/>
    <col min="3078" max="3078" width="18.28515625" style="313" customWidth="1"/>
    <col min="3079" max="3079" width="21.28515625" style="313" customWidth="1"/>
    <col min="3080" max="3080" width="17.28515625" style="313" customWidth="1"/>
    <col min="3081" max="3081" width="18.5703125" style="313" customWidth="1"/>
    <col min="3082" max="3082" width="19.7109375" style="313" customWidth="1"/>
    <col min="3083" max="3083" width="25" style="313" customWidth="1"/>
    <col min="3084" max="3084" width="30" style="313" bestFit="1" customWidth="1"/>
    <col min="3085" max="3085" width="8" style="313" customWidth="1"/>
    <col min="3086" max="3086" width="12" style="313" customWidth="1"/>
    <col min="3087" max="3087" width="9.140625" style="313" customWidth="1"/>
    <col min="3088" max="3088" width="22.7109375" style="313" customWidth="1"/>
    <col min="3089" max="3328" width="11.42578125" style="313" customWidth="1"/>
    <col min="3329" max="3329" width="75.85546875" style="313" customWidth="1"/>
    <col min="3330" max="3330" width="19.85546875" style="313" customWidth="1"/>
    <col min="3331" max="3331" width="21.85546875" style="313" customWidth="1"/>
    <col min="3332" max="3332" width="23" style="313" customWidth="1"/>
    <col min="3333" max="3333" width="23.42578125" style="313" customWidth="1"/>
    <col min="3334" max="3334" width="18.28515625" style="313" customWidth="1"/>
    <col min="3335" max="3335" width="21.28515625" style="313" customWidth="1"/>
    <col min="3336" max="3336" width="17.28515625" style="313" customWidth="1"/>
    <col min="3337" max="3337" width="18.5703125" style="313" customWidth="1"/>
    <col min="3338" max="3338" width="19.7109375" style="313" customWidth="1"/>
    <col min="3339" max="3339" width="25" style="313" customWidth="1"/>
    <col min="3340" max="3340" width="30" style="313" bestFit="1" customWidth="1"/>
    <col min="3341" max="3341" width="8" style="313" customWidth="1"/>
    <col min="3342" max="3342" width="12" style="313" customWidth="1"/>
    <col min="3343" max="3343" width="9.140625" style="313" customWidth="1"/>
    <col min="3344" max="3344" width="22.7109375" style="313" customWidth="1"/>
    <col min="3345" max="3584" width="11.42578125" style="313" customWidth="1"/>
    <col min="3585" max="3585" width="75.85546875" style="313" customWidth="1"/>
    <col min="3586" max="3586" width="19.85546875" style="313" customWidth="1"/>
    <col min="3587" max="3587" width="21.85546875" style="313" customWidth="1"/>
    <col min="3588" max="3588" width="23" style="313" customWidth="1"/>
    <col min="3589" max="3589" width="23.42578125" style="313" customWidth="1"/>
    <col min="3590" max="3590" width="18.28515625" style="313" customWidth="1"/>
    <col min="3591" max="3591" width="21.28515625" style="313" customWidth="1"/>
    <col min="3592" max="3592" width="17.28515625" style="313" customWidth="1"/>
    <col min="3593" max="3593" width="18.5703125" style="313" customWidth="1"/>
    <col min="3594" max="3594" width="19.7109375" style="313" customWidth="1"/>
    <col min="3595" max="3595" width="25" style="313" customWidth="1"/>
    <col min="3596" max="3596" width="30" style="313" bestFit="1" customWidth="1"/>
    <col min="3597" max="3597" width="8" style="313" customWidth="1"/>
    <col min="3598" max="3598" width="12" style="313" customWidth="1"/>
    <col min="3599" max="3599" width="9.140625" style="313" customWidth="1"/>
    <col min="3600" max="3600" width="22.7109375" style="313" customWidth="1"/>
    <col min="3601" max="3840" width="11.42578125" style="313" customWidth="1"/>
    <col min="3841" max="3841" width="75.85546875" style="313" customWidth="1"/>
    <col min="3842" max="3842" width="19.85546875" style="313" customWidth="1"/>
    <col min="3843" max="3843" width="21.85546875" style="313" customWidth="1"/>
    <col min="3844" max="3844" width="23" style="313" customWidth="1"/>
    <col min="3845" max="3845" width="23.42578125" style="313" customWidth="1"/>
    <col min="3846" max="3846" width="18.28515625" style="313" customWidth="1"/>
    <col min="3847" max="3847" width="21.28515625" style="313" customWidth="1"/>
    <col min="3848" max="3848" width="17.28515625" style="313" customWidth="1"/>
    <col min="3849" max="3849" width="18.5703125" style="313" customWidth="1"/>
    <col min="3850" max="3850" width="19.7109375" style="313" customWidth="1"/>
    <col min="3851" max="3851" width="25" style="313" customWidth="1"/>
    <col min="3852" max="3852" width="30" style="313" bestFit="1" customWidth="1"/>
    <col min="3853" max="3853" width="8" style="313" customWidth="1"/>
    <col min="3854" max="3854" width="12" style="313" customWidth="1"/>
    <col min="3855" max="3855" width="9.140625" style="313" customWidth="1"/>
    <col min="3856" max="3856" width="22.7109375" style="313" customWidth="1"/>
    <col min="3857" max="4096" width="11.42578125" style="313" customWidth="1"/>
    <col min="4097" max="4097" width="75.85546875" style="313" customWidth="1"/>
    <col min="4098" max="4098" width="19.85546875" style="313" customWidth="1"/>
    <col min="4099" max="4099" width="21.85546875" style="313" customWidth="1"/>
    <col min="4100" max="4100" width="23" style="313" customWidth="1"/>
    <col min="4101" max="4101" width="23.42578125" style="313" customWidth="1"/>
    <col min="4102" max="4102" width="18.28515625" style="313" customWidth="1"/>
    <col min="4103" max="4103" width="21.28515625" style="313" customWidth="1"/>
    <col min="4104" max="4104" width="17.28515625" style="313" customWidth="1"/>
    <col min="4105" max="4105" width="18.5703125" style="313" customWidth="1"/>
    <col min="4106" max="4106" width="19.7109375" style="313" customWidth="1"/>
    <col min="4107" max="4107" width="25" style="313" customWidth="1"/>
    <col min="4108" max="4108" width="30" style="313" bestFit="1" customWidth="1"/>
    <col min="4109" max="4109" width="8" style="313" customWidth="1"/>
    <col min="4110" max="4110" width="12" style="313" customWidth="1"/>
    <col min="4111" max="4111" width="9.140625" style="313" customWidth="1"/>
    <col min="4112" max="4112" width="22.7109375" style="313" customWidth="1"/>
    <col min="4113" max="4352" width="11.42578125" style="313" customWidth="1"/>
    <col min="4353" max="4353" width="75.85546875" style="313" customWidth="1"/>
    <col min="4354" max="4354" width="19.85546875" style="313" customWidth="1"/>
    <col min="4355" max="4355" width="21.85546875" style="313" customWidth="1"/>
    <col min="4356" max="4356" width="23" style="313" customWidth="1"/>
    <col min="4357" max="4357" width="23.42578125" style="313" customWidth="1"/>
    <col min="4358" max="4358" width="18.28515625" style="313" customWidth="1"/>
    <col min="4359" max="4359" width="21.28515625" style="313" customWidth="1"/>
    <col min="4360" max="4360" width="17.28515625" style="313" customWidth="1"/>
    <col min="4361" max="4361" width="18.5703125" style="313" customWidth="1"/>
    <col min="4362" max="4362" width="19.7109375" style="313" customWidth="1"/>
    <col min="4363" max="4363" width="25" style="313" customWidth="1"/>
    <col min="4364" max="4364" width="30" style="313" bestFit="1" customWidth="1"/>
    <col min="4365" max="4365" width="8" style="313" customWidth="1"/>
    <col min="4366" max="4366" width="12" style="313" customWidth="1"/>
    <col min="4367" max="4367" width="9.140625" style="313" customWidth="1"/>
    <col min="4368" max="4368" width="22.7109375" style="313" customWidth="1"/>
    <col min="4369" max="4608" width="11.42578125" style="313" customWidth="1"/>
    <col min="4609" max="4609" width="75.85546875" style="313" customWidth="1"/>
    <col min="4610" max="4610" width="19.85546875" style="313" customWidth="1"/>
    <col min="4611" max="4611" width="21.85546875" style="313" customWidth="1"/>
    <col min="4612" max="4612" width="23" style="313" customWidth="1"/>
    <col min="4613" max="4613" width="23.42578125" style="313" customWidth="1"/>
    <col min="4614" max="4614" width="18.28515625" style="313" customWidth="1"/>
    <col min="4615" max="4615" width="21.28515625" style="313" customWidth="1"/>
    <col min="4616" max="4616" width="17.28515625" style="313" customWidth="1"/>
    <col min="4617" max="4617" width="18.5703125" style="313" customWidth="1"/>
    <col min="4618" max="4618" width="19.7109375" style="313" customWidth="1"/>
    <col min="4619" max="4619" width="25" style="313" customWidth="1"/>
    <col min="4620" max="4620" width="30" style="313" bestFit="1" customWidth="1"/>
    <col min="4621" max="4621" width="8" style="313" customWidth="1"/>
    <col min="4622" max="4622" width="12" style="313" customWidth="1"/>
    <col min="4623" max="4623" width="9.140625" style="313" customWidth="1"/>
    <col min="4624" max="4624" width="22.7109375" style="313" customWidth="1"/>
    <col min="4625" max="4864" width="11.42578125" style="313" customWidth="1"/>
    <col min="4865" max="4865" width="75.85546875" style="313" customWidth="1"/>
    <col min="4866" max="4866" width="19.85546875" style="313" customWidth="1"/>
    <col min="4867" max="4867" width="21.85546875" style="313" customWidth="1"/>
    <col min="4868" max="4868" width="23" style="313" customWidth="1"/>
    <col min="4869" max="4869" width="23.42578125" style="313" customWidth="1"/>
    <col min="4870" max="4870" width="18.28515625" style="313" customWidth="1"/>
    <col min="4871" max="4871" width="21.28515625" style="313" customWidth="1"/>
    <col min="4872" max="4872" width="17.28515625" style="313" customWidth="1"/>
    <col min="4873" max="4873" width="18.5703125" style="313" customWidth="1"/>
    <col min="4874" max="4874" width="19.7109375" style="313" customWidth="1"/>
    <col min="4875" max="4875" width="25" style="313" customWidth="1"/>
    <col min="4876" max="4876" width="30" style="313" bestFit="1" customWidth="1"/>
    <col min="4877" max="4877" width="8" style="313" customWidth="1"/>
    <col min="4878" max="4878" width="12" style="313" customWidth="1"/>
    <col min="4879" max="4879" width="9.140625" style="313" customWidth="1"/>
    <col min="4880" max="4880" width="22.7109375" style="313" customWidth="1"/>
    <col min="4881" max="5120" width="11.42578125" style="313" customWidth="1"/>
    <col min="5121" max="5121" width="75.85546875" style="313" customWidth="1"/>
    <col min="5122" max="5122" width="19.85546875" style="313" customWidth="1"/>
    <col min="5123" max="5123" width="21.85546875" style="313" customWidth="1"/>
    <col min="5124" max="5124" width="23" style="313" customWidth="1"/>
    <col min="5125" max="5125" width="23.42578125" style="313" customWidth="1"/>
    <col min="5126" max="5126" width="18.28515625" style="313" customWidth="1"/>
    <col min="5127" max="5127" width="21.28515625" style="313" customWidth="1"/>
    <col min="5128" max="5128" width="17.28515625" style="313" customWidth="1"/>
    <col min="5129" max="5129" width="18.5703125" style="313" customWidth="1"/>
    <col min="5130" max="5130" width="19.7109375" style="313" customWidth="1"/>
    <col min="5131" max="5131" width="25" style="313" customWidth="1"/>
    <col min="5132" max="5132" width="30" style="313" bestFit="1" customWidth="1"/>
    <col min="5133" max="5133" width="8" style="313" customWidth="1"/>
    <col min="5134" max="5134" width="12" style="313" customWidth="1"/>
    <col min="5135" max="5135" width="9.140625" style="313" customWidth="1"/>
    <col min="5136" max="5136" width="22.7109375" style="313" customWidth="1"/>
    <col min="5137" max="5376" width="11.42578125" style="313" customWidth="1"/>
    <col min="5377" max="5377" width="75.85546875" style="313" customWidth="1"/>
    <col min="5378" max="5378" width="19.85546875" style="313" customWidth="1"/>
    <col min="5379" max="5379" width="21.85546875" style="313" customWidth="1"/>
    <col min="5380" max="5380" width="23" style="313" customWidth="1"/>
    <col min="5381" max="5381" width="23.42578125" style="313" customWidth="1"/>
    <col min="5382" max="5382" width="18.28515625" style="313" customWidth="1"/>
    <col min="5383" max="5383" width="21.28515625" style="313" customWidth="1"/>
    <col min="5384" max="5384" width="17.28515625" style="313" customWidth="1"/>
    <col min="5385" max="5385" width="18.5703125" style="313" customWidth="1"/>
    <col min="5386" max="5386" width="19.7109375" style="313" customWidth="1"/>
    <col min="5387" max="5387" width="25" style="313" customWidth="1"/>
    <col min="5388" max="5388" width="30" style="313" bestFit="1" customWidth="1"/>
    <col min="5389" max="5389" width="8" style="313" customWidth="1"/>
    <col min="5390" max="5390" width="12" style="313" customWidth="1"/>
    <col min="5391" max="5391" width="9.140625" style="313" customWidth="1"/>
    <col min="5392" max="5392" width="22.7109375" style="313" customWidth="1"/>
    <col min="5393" max="5632" width="11.42578125" style="313" customWidth="1"/>
    <col min="5633" max="5633" width="75.85546875" style="313" customWidth="1"/>
    <col min="5634" max="5634" width="19.85546875" style="313" customWidth="1"/>
    <col min="5635" max="5635" width="21.85546875" style="313" customWidth="1"/>
    <col min="5636" max="5636" width="23" style="313" customWidth="1"/>
    <col min="5637" max="5637" width="23.42578125" style="313" customWidth="1"/>
    <col min="5638" max="5638" width="18.28515625" style="313" customWidth="1"/>
    <col min="5639" max="5639" width="21.28515625" style="313" customWidth="1"/>
    <col min="5640" max="5640" width="17.28515625" style="313" customWidth="1"/>
    <col min="5641" max="5641" width="18.5703125" style="313" customWidth="1"/>
    <col min="5642" max="5642" width="19.7109375" style="313" customWidth="1"/>
    <col min="5643" max="5643" width="25" style="313" customWidth="1"/>
    <col min="5644" max="5644" width="30" style="313" bestFit="1" customWidth="1"/>
    <col min="5645" max="5645" width="8" style="313" customWidth="1"/>
    <col min="5646" max="5646" width="12" style="313" customWidth="1"/>
    <col min="5647" max="5647" width="9.140625" style="313" customWidth="1"/>
    <col min="5648" max="5648" width="22.7109375" style="313" customWidth="1"/>
    <col min="5649" max="5888" width="11.42578125" style="313" customWidth="1"/>
    <col min="5889" max="5889" width="75.85546875" style="313" customWidth="1"/>
    <col min="5890" max="5890" width="19.85546875" style="313" customWidth="1"/>
    <col min="5891" max="5891" width="21.85546875" style="313" customWidth="1"/>
    <col min="5892" max="5892" width="23" style="313" customWidth="1"/>
    <col min="5893" max="5893" width="23.42578125" style="313" customWidth="1"/>
    <col min="5894" max="5894" width="18.28515625" style="313" customWidth="1"/>
    <col min="5895" max="5895" width="21.28515625" style="313" customWidth="1"/>
    <col min="5896" max="5896" width="17.28515625" style="313" customWidth="1"/>
    <col min="5897" max="5897" width="18.5703125" style="313" customWidth="1"/>
    <col min="5898" max="5898" width="19.7109375" style="313" customWidth="1"/>
    <col min="5899" max="5899" width="25" style="313" customWidth="1"/>
    <col min="5900" max="5900" width="30" style="313" bestFit="1" customWidth="1"/>
    <col min="5901" max="5901" width="8" style="313" customWidth="1"/>
    <col min="5902" max="5902" width="12" style="313" customWidth="1"/>
    <col min="5903" max="5903" width="9.140625" style="313" customWidth="1"/>
    <col min="5904" max="5904" width="22.7109375" style="313" customWidth="1"/>
    <col min="5905" max="6144" width="11.42578125" style="313" customWidth="1"/>
    <col min="6145" max="6145" width="75.85546875" style="313" customWidth="1"/>
    <col min="6146" max="6146" width="19.85546875" style="313" customWidth="1"/>
    <col min="6147" max="6147" width="21.85546875" style="313" customWidth="1"/>
    <col min="6148" max="6148" width="23" style="313" customWidth="1"/>
    <col min="6149" max="6149" width="23.42578125" style="313" customWidth="1"/>
    <col min="6150" max="6150" width="18.28515625" style="313" customWidth="1"/>
    <col min="6151" max="6151" width="21.28515625" style="313" customWidth="1"/>
    <col min="6152" max="6152" width="17.28515625" style="313" customWidth="1"/>
    <col min="6153" max="6153" width="18.5703125" style="313" customWidth="1"/>
    <col min="6154" max="6154" width="19.7109375" style="313" customWidth="1"/>
    <col min="6155" max="6155" width="25" style="313" customWidth="1"/>
    <col min="6156" max="6156" width="30" style="313" bestFit="1" customWidth="1"/>
    <col min="6157" max="6157" width="8" style="313" customWidth="1"/>
    <col min="6158" max="6158" width="12" style="313" customWidth="1"/>
    <col min="6159" max="6159" width="9.140625" style="313" customWidth="1"/>
    <col min="6160" max="6160" width="22.7109375" style="313" customWidth="1"/>
    <col min="6161" max="6400" width="11.42578125" style="313" customWidth="1"/>
    <col min="6401" max="6401" width="75.85546875" style="313" customWidth="1"/>
    <col min="6402" max="6402" width="19.85546875" style="313" customWidth="1"/>
    <col min="6403" max="6403" width="21.85546875" style="313" customWidth="1"/>
    <col min="6404" max="6404" width="23" style="313" customWidth="1"/>
    <col min="6405" max="6405" width="23.42578125" style="313" customWidth="1"/>
    <col min="6406" max="6406" width="18.28515625" style="313" customWidth="1"/>
    <col min="6407" max="6407" width="21.28515625" style="313" customWidth="1"/>
    <col min="6408" max="6408" width="17.28515625" style="313" customWidth="1"/>
    <col min="6409" max="6409" width="18.5703125" style="313" customWidth="1"/>
    <col min="6410" max="6410" width="19.7109375" style="313" customWidth="1"/>
    <col min="6411" max="6411" width="25" style="313" customWidth="1"/>
    <col min="6412" max="6412" width="30" style="313" bestFit="1" customWidth="1"/>
    <col min="6413" max="6413" width="8" style="313" customWidth="1"/>
    <col min="6414" max="6414" width="12" style="313" customWidth="1"/>
    <col min="6415" max="6415" width="9.140625" style="313" customWidth="1"/>
    <col min="6416" max="6416" width="22.7109375" style="313" customWidth="1"/>
    <col min="6417" max="6656" width="11.42578125" style="313" customWidth="1"/>
    <col min="6657" max="6657" width="75.85546875" style="313" customWidth="1"/>
    <col min="6658" max="6658" width="19.85546875" style="313" customWidth="1"/>
    <col min="6659" max="6659" width="21.85546875" style="313" customWidth="1"/>
    <col min="6660" max="6660" width="23" style="313" customWidth="1"/>
    <col min="6661" max="6661" width="23.42578125" style="313" customWidth="1"/>
    <col min="6662" max="6662" width="18.28515625" style="313" customWidth="1"/>
    <col min="6663" max="6663" width="21.28515625" style="313" customWidth="1"/>
    <col min="6664" max="6664" width="17.28515625" style="313" customWidth="1"/>
    <col min="6665" max="6665" width="18.5703125" style="313" customWidth="1"/>
    <col min="6666" max="6666" width="19.7109375" style="313" customWidth="1"/>
    <col min="6667" max="6667" width="25" style="313" customWidth="1"/>
    <col min="6668" max="6668" width="30" style="313" bestFit="1" customWidth="1"/>
    <col min="6669" max="6669" width="8" style="313" customWidth="1"/>
    <col min="6670" max="6670" width="12" style="313" customWidth="1"/>
    <col min="6671" max="6671" width="9.140625" style="313" customWidth="1"/>
    <col min="6672" max="6672" width="22.7109375" style="313" customWidth="1"/>
    <col min="6673" max="6912" width="11.42578125" style="313" customWidth="1"/>
    <col min="6913" max="6913" width="75.85546875" style="313" customWidth="1"/>
    <col min="6914" max="6914" width="19.85546875" style="313" customWidth="1"/>
    <col min="6915" max="6915" width="21.85546875" style="313" customWidth="1"/>
    <col min="6916" max="6916" width="23" style="313" customWidth="1"/>
    <col min="6917" max="6917" width="23.42578125" style="313" customWidth="1"/>
    <col min="6918" max="6918" width="18.28515625" style="313" customWidth="1"/>
    <col min="6919" max="6919" width="21.28515625" style="313" customWidth="1"/>
    <col min="6920" max="6920" width="17.28515625" style="313" customWidth="1"/>
    <col min="6921" max="6921" width="18.5703125" style="313" customWidth="1"/>
    <col min="6922" max="6922" width="19.7109375" style="313" customWidth="1"/>
    <col min="6923" max="6923" width="25" style="313" customWidth="1"/>
    <col min="6924" max="6924" width="30" style="313" bestFit="1" customWidth="1"/>
    <col min="6925" max="6925" width="8" style="313" customWidth="1"/>
    <col min="6926" max="6926" width="12" style="313" customWidth="1"/>
    <col min="6927" max="6927" width="9.140625" style="313" customWidth="1"/>
    <col min="6928" max="6928" width="22.7109375" style="313" customWidth="1"/>
    <col min="6929" max="7168" width="11.42578125" style="313" customWidth="1"/>
    <col min="7169" max="7169" width="75.85546875" style="313" customWidth="1"/>
    <col min="7170" max="7170" width="19.85546875" style="313" customWidth="1"/>
    <col min="7171" max="7171" width="21.85546875" style="313" customWidth="1"/>
    <col min="7172" max="7172" width="23" style="313" customWidth="1"/>
    <col min="7173" max="7173" width="23.42578125" style="313" customWidth="1"/>
    <col min="7174" max="7174" width="18.28515625" style="313" customWidth="1"/>
    <col min="7175" max="7175" width="21.28515625" style="313" customWidth="1"/>
    <col min="7176" max="7176" width="17.28515625" style="313" customWidth="1"/>
    <col min="7177" max="7177" width="18.5703125" style="313" customWidth="1"/>
    <col min="7178" max="7178" width="19.7109375" style="313" customWidth="1"/>
    <col min="7179" max="7179" width="25" style="313" customWidth="1"/>
    <col min="7180" max="7180" width="30" style="313" bestFit="1" customWidth="1"/>
    <col min="7181" max="7181" width="8" style="313" customWidth="1"/>
    <col min="7182" max="7182" width="12" style="313" customWidth="1"/>
    <col min="7183" max="7183" width="9.140625" style="313" customWidth="1"/>
    <col min="7184" max="7184" width="22.7109375" style="313" customWidth="1"/>
    <col min="7185" max="7424" width="11.42578125" style="313" customWidth="1"/>
    <col min="7425" max="7425" width="75.85546875" style="313" customWidth="1"/>
    <col min="7426" max="7426" width="19.85546875" style="313" customWidth="1"/>
    <col min="7427" max="7427" width="21.85546875" style="313" customWidth="1"/>
    <col min="7428" max="7428" width="23" style="313" customWidth="1"/>
    <col min="7429" max="7429" width="23.42578125" style="313" customWidth="1"/>
    <col min="7430" max="7430" width="18.28515625" style="313" customWidth="1"/>
    <col min="7431" max="7431" width="21.28515625" style="313" customWidth="1"/>
    <col min="7432" max="7432" width="17.28515625" style="313" customWidth="1"/>
    <col min="7433" max="7433" width="18.5703125" style="313" customWidth="1"/>
    <col min="7434" max="7434" width="19.7109375" style="313" customWidth="1"/>
    <col min="7435" max="7435" width="25" style="313" customWidth="1"/>
    <col min="7436" max="7436" width="30" style="313" bestFit="1" customWidth="1"/>
    <col min="7437" max="7437" width="8" style="313" customWidth="1"/>
    <col min="7438" max="7438" width="12" style="313" customWidth="1"/>
    <col min="7439" max="7439" width="9.140625" style="313" customWidth="1"/>
    <col min="7440" max="7440" width="22.7109375" style="313" customWidth="1"/>
    <col min="7441" max="7680" width="11.42578125" style="313" customWidth="1"/>
    <col min="7681" max="7681" width="75.85546875" style="313" customWidth="1"/>
    <col min="7682" max="7682" width="19.85546875" style="313" customWidth="1"/>
    <col min="7683" max="7683" width="21.85546875" style="313" customWidth="1"/>
    <col min="7684" max="7684" width="23" style="313" customWidth="1"/>
    <col min="7685" max="7685" width="23.42578125" style="313" customWidth="1"/>
    <col min="7686" max="7686" width="18.28515625" style="313" customWidth="1"/>
    <col min="7687" max="7687" width="21.28515625" style="313" customWidth="1"/>
    <col min="7688" max="7688" width="17.28515625" style="313" customWidth="1"/>
    <col min="7689" max="7689" width="18.5703125" style="313" customWidth="1"/>
    <col min="7690" max="7690" width="19.7109375" style="313" customWidth="1"/>
    <col min="7691" max="7691" width="25" style="313" customWidth="1"/>
    <col min="7692" max="7692" width="30" style="313" bestFit="1" customWidth="1"/>
    <col min="7693" max="7693" width="8" style="313" customWidth="1"/>
    <col min="7694" max="7694" width="12" style="313" customWidth="1"/>
    <col min="7695" max="7695" width="9.140625" style="313" customWidth="1"/>
    <col min="7696" max="7696" width="22.7109375" style="313" customWidth="1"/>
    <col min="7697" max="7936" width="11.42578125" style="313" customWidth="1"/>
    <col min="7937" max="7937" width="75.85546875" style="313" customWidth="1"/>
    <col min="7938" max="7938" width="19.85546875" style="313" customWidth="1"/>
    <col min="7939" max="7939" width="21.85546875" style="313" customWidth="1"/>
    <col min="7940" max="7940" width="23" style="313" customWidth="1"/>
    <col min="7941" max="7941" width="23.42578125" style="313" customWidth="1"/>
    <col min="7942" max="7942" width="18.28515625" style="313" customWidth="1"/>
    <col min="7943" max="7943" width="21.28515625" style="313" customWidth="1"/>
    <col min="7944" max="7944" width="17.28515625" style="313" customWidth="1"/>
    <col min="7945" max="7945" width="18.5703125" style="313" customWidth="1"/>
    <col min="7946" max="7946" width="19.7109375" style="313" customWidth="1"/>
    <col min="7947" max="7947" width="25" style="313" customWidth="1"/>
    <col min="7948" max="7948" width="30" style="313" bestFit="1" customWidth="1"/>
    <col min="7949" max="7949" width="8" style="313" customWidth="1"/>
    <col min="7950" max="7950" width="12" style="313" customWidth="1"/>
    <col min="7951" max="7951" width="9.140625" style="313" customWidth="1"/>
    <col min="7952" max="7952" width="22.7109375" style="313" customWidth="1"/>
    <col min="7953" max="8192" width="11.42578125" style="313" customWidth="1"/>
    <col min="8193" max="8193" width="75.85546875" style="313" customWidth="1"/>
    <col min="8194" max="8194" width="19.85546875" style="313" customWidth="1"/>
    <col min="8195" max="8195" width="21.85546875" style="313" customWidth="1"/>
    <col min="8196" max="8196" width="23" style="313" customWidth="1"/>
    <col min="8197" max="8197" width="23.42578125" style="313" customWidth="1"/>
    <col min="8198" max="8198" width="18.28515625" style="313" customWidth="1"/>
    <col min="8199" max="8199" width="21.28515625" style="313" customWidth="1"/>
    <col min="8200" max="8200" width="17.28515625" style="313" customWidth="1"/>
    <col min="8201" max="8201" width="18.5703125" style="313" customWidth="1"/>
    <col min="8202" max="8202" width="19.7109375" style="313" customWidth="1"/>
    <col min="8203" max="8203" width="25" style="313" customWidth="1"/>
    <col min="8204" max="8204" width="30" style="313" bestFit="1" customWidth="1"/>
    <col min="8205" max="8205" width="8" style="313" customWidth="1"/>
    <col min="8206" max="8206" width="12" style="313" customWidth="1"/>
    <col min="8207" max="8207" width="9.140625" style="313" customWidth="1"/>
    <col min="8208" max="8208" width="22.7109375" style="313" customWidth="1"/>
    <col min="8209" max="8448" width="11.42578125" style="313" customWidth="1"/>
    <col min="8449" max="8449" width="75.85546875" style="313" customWidth="1"/>
    <col min="8450" max="8450" width="19.85546875" style="313" customWidth="1"/>
    <col min="8451" max="8451" width="21.85546875" style="313" customWidth="1"/>
    <col min="8452" max="8452" width="23" style="313" customWidth="1"/>
    <col min="8453" max="8453" width="23.42578125" style="313" customWidth="1"/>
    <col min="8454" max="8454" width="18.28515625" style="313" customWidth="1"/>
    <col min="8455" max="8455" width="21.28515625" style="313" customWidth="1"/>
    <col min="8456" max="8456" width="17.28515625" style="313" customWidth="1"/>
    <col min="8457" max="8457" width="18.5703125" style="313" customWidth="1"/>
    <col min="8458" max="8458" width="19.7109375" style="313" customWidth="1"/>
    <col min="8459" max="8459" width="25" style="313" customWidth="1"/>
    <col min="8460" max="8460" width="30" style="313" bestFit="1" customWidth="1"/>
    <col min="8461" max="8461" width="8" style="313" customWidth="1"/>
    <col min="8462" max="8462" width="12" style="313" customWidth="1"/>
    <col min="8463" max="8463" width="9.140625" style="313" customWidth="1"/>
    <col min="8464" max="8464" width="22.7109375" style="313" customWidth="1"/>
    <col min="8465" max="8704" width="11.42578125" style="313" customWidth="1"/>
    <col min="8705" max="8705" width="75.85546875" style="313" customWidth="1"/>
    <col min="8706" max="8706" width="19.85546875" style="313" customWidth="1"/>
    <col min="8707" max="8707" width="21.85546875" style="313" customWidth="1"/>
    <col min="8708" max="8708" width="23" style="313" customWidth="1"/>
    <col min="8709" max="8709" width="23.42578125" style="313" customWidth="1"/>
    <col min="8710" max="8710" width="18.28515625" style="313" customWidth="1"/>
    <col min="8711" max="8711" width="21.28515625" style="313" customWidth="1"/>
    <col min="8712" max="8712" width="17.28515625" style="313" customWidth="1"/>
    <col min="8713" max="8713" width="18.5703125" style="313" customWidth="1"/>
    <col min="8714" max="8714" width="19.7109375" style="313" customWidth="1"/>
    <col min="8715" max="8715" width="25" style="313" customWidth="1"/>
    <col min="8716" max="8716" width="30" style="313" bestFit="1" customWidth="1"/>
    <col min="8717" max="8717" width="8" style="313" customWidth="1"/>
    <col min="8718" max="8718" width="12" style="313" customWidth="1"/>
    <col min="8719" max="8719" width="9.140625" style="313" customWidth="1"/>
    <col min="8720" max="8720" width="22.7109375" style="313" customWidth="1"/>
    <col min="8721" max="8960" width="11.42578125" style="313" customWidth="1"/>
    <col min="8961" max="8961" width="75.85546875" style="313" customWidth="1"/>
    <col min="8962" max="8962" width="19.85546875" style="313" customWidth="1"/>
    <col min="8963" max="8963" width="21.85546875" style="313" customWidth="1"/>
    <col min="8964" max="8964" width="23" style="313" customWidth="1"/>
    <col min="8965" max="8965" width="23.42578125" style="313" customWidth="1"/>
    <col min="8966" max="8966" width="18.28515625" style="313" customWidth="1"/>
    <col min="8967" max="8967" width="21.28515625" style="313" customWidth="1"/>
    <col min="8968" max="8968" width="17.28515625" style="313" customWidth="1"/>
    <col min="8969" max="8969" width="18.5703125" style="313" customWidth="1"/>
    <col min="8970" max="8970" width="19.7109375" style="313" customWidth="1"/>
    <col min="8971" max="8971" width="25" style="313" customWidth="1"/>
    <col min="8972" max="8972" width="30" style="313" bestFit="1" customWidth="1"/>
    <col min="8973" max="8973" width="8" style="313" customWidth="1"/>
    <col min="8974" max="8974" width="12" style="313" customWidth="1"/>
    <col min="8975" max="8975" width="9.140625" style="313" customWidth="1"/>
    <col min="8976" max="8976" width="22.7109375" style="313" customWidth="1"/>
    <col min="8977" max="9216" width="11.42578125" style="313" customWidth="1"/>
    <col min="9217" max="9217" width="75.85546875" style="313" customWidth="1"/>
    <col min="9218" max="9218" width="19.85546875" style="313" customWidth="1"/>
    <col min="9219" max="9219" width="21.85546875" style="313" customWidth="1"/>
    <col min="9220" max="9220" width="23" style="313" customWidth="1"/>
    <col min="9221" max="9221" width="23.42578125" style="313" customWidth="1"/>
    <col min="9222" max="9222" width="18.28515625" style="313" customWidth="1"/>
    <col min="9223" max="9223" width="21.28515625" style="313" customWidth="1"/>
    <col min="9224" max="9224" width="17.28515625" style="313" customWidth="1"/>
    <col min="9225" max="9225" width="18.5703125" style="313" customWidth="1"/>
    <col min="9226" max="9226" width="19.7109375" style="313" customWidth="1"/>
    <col min="9227" max="9227" width="25" style="313" customWidth="1"/>
    <col min="9228" max="9228" width="30" style="313" bestFit="1" customWidth="1"/>
    <col min="9229" max="9229" width="8" style="313" customWidth="1"/>
    <col min="9230" max="9230" width="12" style="313" customWidth="1"/>
    <col min="9231" max="9231" width="9.140625" style="313" customWidth="1"/>
    <col min="9232" max="9232" width="22.7109375" style="313" customWidth="1"/>
    <col min="9233" max="9472" width="11.42578125" style="313" customWidth="1"/>
    <col min="9473" max="9473" width="75.85546875" style="313" customWidth="1"/>
    <col min="9474" max="9474" width="19.85546875" style="313" customWidth="1"/>
    <col min="9475" max="9475" width="21.85546875" style="313" customWidth="1"/>
    <col min="9476" max="9476" width="23" style="313" customWidth="1"/>
    <col min="9477" max="9477" width="23.42578125" style="313" customWidth="1"/>
    <col min="9478" max="9478" width="18.28515625" style="313" customWidth="1"/>
    <col min="9479" max="9479" width="21.28515625" style="313" customWidth="1"/>
    <col min="9480" max="9480" width="17.28515625" style="313" customWidth="1"/>
    <col min="9481" max="9481" width="18.5703125" style="313" customWidth="1"/>
    <col min="9482" max="9482" width="19.7109375" style="313" customWidth="1"/>
    <col min="9483" max="9483" width="25" style="313" customWidth="1"/>
    <col min="9484" max="9484" width="30" style="313" bestFit="1" customWidth="1"/>
    <col min="9485" max="9485" width="8" style="313" customWidth="1"/>
    <col min="9486" max="9486" width="12" style="313" customWidth="1"/>
    <col min="9487" max="9487" width="9.140625" style="313" customWidth="1"/>
    <col min="9488" max="9488" width="22.7109375" style="313" customWidth="1"/>
    <col min="9489" max="9728" width="11.42578125" style="313" customWidth="1"/>
    <col min="9729" max="9729" width="75.85546875" style="313" customWidth="1"/>
    <col min="9730" max="9730" width="19.85546875" style="313" customWidth="1"/>
    <col min="9731" max="9731" width="21.85546875" style="313" customWidth="1"/>
    <col min="9732" max="9732" width="23" style="313" customWidth="1"/>
    <col min="9733" max="9733" width="23.42578125" style="313" customWidth="1"/>
    <col min="9734" max="9734" width="18.28515625" style="313" customWidth="1"/>
    <col min="9735" max="9735" width="21.28515625" style="313" customWidth="1"/>
    <col min="9736" max="9736" width="17.28515625" style="313" customWidth="1"/>
    <col min="9737" max="9737" width="18.5703125" style="313" customWidth="1"/>
    <col min="9738" max="9738" width="19.7109375" style="313" customWidth="1"/>
    <col min="9739" max="9739" width="25" style="313" customWidth="1"/>
    <col min="9740" max="9740" width="30" style="313" bestFit="1" customWidth="1"/>
    <col min="9741" max="9741" width="8" style="313" customWidth="1"/>
    <col min="9742" max="9742" width="12" style="313" customWidth="1"/>
    <col min="9743" max="9743" width="9.140625" style="313" customWidth="1"/>
    <col min="9744" max="9744" width="22.7109375" style="313" customWidth="1"/>
    <col min="9745" max="9984" width="11.42578125" style="313" customWidth="1"/>
    <col min="9985" max="9985" width="75.85546875" style="313" customWidth="1"/>
    <col min="9986" max="9986" width="19.85546875" style="313" customWidth="1"/>
    <col min="9987" max="9987" width="21.85546875" style="313" customWidth="1"/>
    <col min="9988" max="9988" width="23" style="313" customWidth="1"/>
    <col min="9989" max="9989" width="23.42578125" style="313" customWidth="1"/>
    <col min="9990" max="9990" width="18.28515625" style="313" customWidth="1"/>
    <col min="9991" max="9991" width="21.28515625" style="313" customWidth="1"/>
    <col min="9992" max="9992" width="17.28515625" style="313" customWidth="1"/>
    <col min="9993" max="9993" width="18.5703125" style="313" customWidth="1"/>
    <col min="9994" max="9994" width="19.7109375" style="313" customWidth="1"/>
    <col min="9995" max="9995" width="25" style="313" customWidth="1"/>
    <col min="9996" max="9996" width="30" style="313" bestFit="1" customWidth="1"/>
    <col min="9997" max="9997" width="8" style="313" customWidth="1"/>
    <col min="9998" max="9998" width="12" style="313" customWidth="1"/>
    <col min="9999" max="9999" width="9.140625" style="313" customWidth="1"/>
    <col min="10000" max="10000" width="22.7109375" style="313" customWidth="1"/>
    <col min="10001" max="10240" width="11.42578125" style="313" customWidth="1"/>
    <col min="10241" max="10241" width="75.85546875" style="313" customWidth="1"/>
    <col min="10242" max="10242" width="19.85546875" style="313" customWidth="1"/>
    <col min="10243" max="10243" width="21.85546875" style="313" customWidth="1"/>
    <col min="10244" max="10244" width="23" style="313" customWidth="1"/>
    <col min="10245" max="10245" width="23.42578125" style="313" customWidth="1"/>
    <col min="10246" max="10246" width="18.28515625" style="313" customWidth="1"/>
    <col min="10247" max="10247" width="21.28515625" style="313" customWidth="1"/>
    <col min="10248" max="10248" width="17.28515625" style="313" customWidth="1"/>
    <col min="10249" max="10249" width="18.5703125" style="313" customWidth="1"/>
    <col min="10250" max="10250" width="19.7109375" style="313" customWidth="1"/>
    <col min="10251" max="10251" width="25" style="313" customWidth="1"/>
    <col min="10252" max="10252" width="30" style="313" bestFit="1" customWidth="1"/>
    <col min="10253" max="10253" width="8" style="313" customWidth="1"/>
    <col min="10254" max="10254" width="12" style="313" customWidth="1"/>
    <col min="10255" max="10255" width="9.140625" style="313" customWidth="1"/>
    <col min="10256" max="10256" width="22.7109375" style="313" customWidth="1"/>
    <col min="10257" max="10496" width="11.42578125" style="313" customWidth="1"/>
    <col min="10497" max="10497" width="75.85546875" style="313" customWidth="1"/>
    <col min="10498" max="10498" width="19.85546875" style="313" customWidth="1"/>
    <col min="10499" max="10499" width="21.85546875" style="313" customWidth="1"/>
    <col min="10500" max="10500" width="23" style="313" customWidth="1"/>
    <col min="10501" max="10501" width="23.42578125" style="313" customWidth="1"/>
    <col min="10502" max="10502" width="18.28515625" style="313" customWidth="1"/>
    <col min="10503" max="10503" width="21.28515625" style="313" customWidth="1"/>
    <col min="10504" max="10504" width="17.28515625" style="313" customWidth="1"/>
    <col min="10505" max="10505" width="18.5703125" style="313" customWidth="1"/>
    <col min="10506" max="10506" width="19.7109375" style="313" customWidth="1"/>
    <col min="10507" max="10507" width="25" style="313" customWidth="1"/>
    <col min="10508" max="10508" width="30" style="313" bestFit="1" customWidth="1"/>
    <col min="10509" max="10509" width="8" style="313" customWidth="1"/>
    <col min="10510" max="10510" width="12" style="313" customWidth="1"/>
    <col min="10511" max="10511" width="9.140625" style="313" customWidth="1"/>
    <col min="10512" max="10512" width="22.7109375" style="313" customWidth="1"/>
    <col min="10513" max="10752" width="11.42578125" style="313" customWidth="1"/>
    <col min="10753" max="10753" width="75.85546875" style="313" customWidth="1"/>
    <col min="10754" max="10754" width="19.85546875" style="313" customWidth="1"/>
    <col min="10755" max="10755" width="21.85546875" style="313" customWidth="1"/>
    <col min="10756" max="10756" width="23" style="313" customWidth="1"/>
    <col min="10757" max="10757" width="23.42578125" style="313" customWidth="1"/>
    <col min="10758" max="10758" width="18.28515625" style="313" customWidth="1"/>
    <col min="10759" max="10759" width="21.28515625" style="313" customWidth="1"/>
    <col min="10760" max="10760" width="17.28515625" style="313" customWidth="1"/>
    <col min="10761" max="10761" width="18.5703125" style="313" customWidth="1"/>
    <col min="10762" max="10762" width="19.7109375" style="313" customWidth="1"/>
    <col min="10763" max="10763" width="25" style="313" customWidth="1"/>
    <col min="10764" max="10764" width="30" style="313" bestFit="1" customWidth="1"/>
    <col min="10765" max="10765" width="8" style="313" customWidth="1"/>
    <col min="10766" max="10766" width="12" style="313" customWidth="1"/>
    <col min="10767" max="10767" width="9.140625" style="313" customWidth="1"/>
    <col min="10768" max="10768" width="22.7109375" style="313" customWidth="1"/>
    <col min="10769" max="11008" width="11.42578125" style="313" customWidth="1"/>
    <col min="11009" max="11009" width="75.85546875" style="313" customWidth="1"/>
    <col min="11010" max="11010" width="19.85546875" style="313" customWidth="1"/>
    <col min="11011" max="11011" width="21.85546875" style="313" customWidth="1"/>
    <col min="11012" max="11012" width="23" style="313" customWidth="1"/>
    <col min="11013" max="11013" width="23.42578125" style="313" customWidth="1"/>
    <col min="11014" max="11014" width="18.28515625" style="313" customWidth="1"/>
    <col min="11015" max="11015" width="21.28515625" style="313" customWidth="1"/>
    <col min="11016" max="11016" width="17.28515625" style="313" customWidth="1"/>
    <col min="11017" max="11017" width="18.5703125" style="313" customWidth="1"/>
    <col min="11018" max="11018" width="19.7109375" style="313" customWidth="1"/>
    <col min="11019" max="11019" width="25" style="313" customWidth="1"/>
    <col min="11020" max="11020" width="30" style="313" bestFit="1" customWidth="1"/>
    <col min="11021" max="11021" width="8" style="313" customWidth="1"/>
    <col min="11022" max="11022" width="12" style="313" customWidth="1"/>
    <col min="11023" max="11023" width="9.140625" style="313" customWidth="1"/>
    <col min="11024" max="11024" width="22.7109375" style="313" customWidth="1"/>
    <col min="11025" max="11264" width="11.42578125" style="313" customWidth="1"/>
    <col min="11265" max="11265" width="75.85546875" style="313" customWidth="1"/>
    <col min="11266" max="11266" width="19.85546875" style="313" customWidth="1"/>
    <col min="11267" max="11267" width="21.85546875" style="313" customWidth="1"/>
    <col min="11268" max="11268" width="23" style="313" customWidth="1"/>
    <col min="11269" max="11269" width="23.42578125" style="313" customWidth="1"/>
    <col min="11270" max="11270" width="18.28515625" style="313" customWidth="1"/>
    <col min="11271" max="11271" width="21.28515625" style="313" customWidth="1"/>
    <col min="11272" max="11272" width="17.28515625" style="313" customWidth="1"/>
    <col min="11273" max="11273" width="18.5703125" style="313" customWidth="1"/>
    <col min="11274" max="11274" width="19.7109375" style="313" customWidth="1"/>
    <col min="11275" max="11275" width="25" style="313" customWidth="1"/>
    <col min="11276" max="11276" width="30" style="313" bestFit="1" customWidth="1"/>
    <col min="11277" max="11277" width="8" style="313" customWidth="1"/>
    <col min="11278" max="11278" width="12" style="313" customWidth="1"/>
    <col min="11279" max="11279" width="9.140625" style="313" customWidth="1"/>
    <col min="11280" max="11280" width="22.7109375" style="313" customWidth="1"/>
    <col min="11281" max="11520" width="11.42578125" style="313" customWidth="1"/>
    <col min="11521" max="11521" width="75.85546875" style="313" customWidth="1"/>
    <col min="11522" max="11522" width="19.85546875" style="313" customWidth="1"/>
    <col min="11523" max="11523" width="21.85546875" style="313" customWidth="1"/>
    <col min="11524" max="11524" width="23" style="313" customWidth="1"/>
    <col min="11525" max="11525" width="23.42578125" style="313" customWidth="1"/>
    <col min="11526" max="11526" width="18.28515625" style="313" customWidth="1"/>
    <col min="11527" max="11527" width="21.28515625" style="313" customWidth="1"/>
    <col min="11528" max="11528" width="17.28515625" style="313" customWidth="1"/>
    <col min="11529" max="11529" width="18.5703125" style="313" customWidth="1"/>
    <col min="11530" max="11530" width="19.7109375" style="313" customWidth="1"/>
    <col min="11531" max="11531" width="25" style="313" customWidth="1"/>
    <col min="11532" max="11532" width="30" style="313" bestFit="1" customWidth="1"/>
    <col min="11533" max="11533" width="8" style="313" customWidth="1"/>
    <col min="11534" max="11534" width="12" style="313" customWidth="1"/>
    <col min="11535" max="11535" width="9.140625" style="313" customWidth="1"/>
    <col min="11536" max="11536" width="22.7109375" style="313" customWidth="1"/>
    <col min="11537" max="11776" width="11.42578125" style="313" customWidth="1"/>
    <col min="11777" max="11777" width="75.85546875" style="313" customWidth="1"/>
    <col min="11778" max="11778" width="19.85546875" style="313" customWidth="1"/>
    <col min="11779" max="11779" width="21.85546875" style="313" customWidth="1"/>
    <col min="11780" max="11780" width="23" style="313" customWidth="1"/>
    <col min="11781" max="11781" width="23.42578125" style="313" customWidth="1"/>
    <col min="11782" max="11782" width="18.28515625" style="313" customWidth="1"/>
    <col min="11783" max="11783" width="21.28515625" style="313" customWidth="1"/>
    <col min="11784" max="11784" width="17.28515625" style="313" customWidth="1"/>
    <col min="11785" max="11785" width="18.5703125" style="313" customWidth="1"/>
    <col min="11786" max="11786" width="19.7109375" style="313" customWidth="1"/>
    <col min="11787" max="11787" width="25" style="313" customWidth="1"/>
    <col min="11788" max="11788" width="30" style="313" bestFit="1" customWidth="1"/>
    <col min="11789" max="11789" width="8" style="313" customWidth="1"/>
    <col min="11790" max="11790" width="12" style="313" customWidth="1"/>
    <col min="11791" max="11791" width="9.140625" style="313" customWidth="1"/>
    <col min="11792" max="11792" width="22.7109375" style="313" customWidth="1"/>
    <col min="11793" max="12032" width="11.42578125" style="313" customWidth="1"/>
    <col min="12033" max="12033" width="75.85546875" style="313" customWidth="1"/>
    <col min="12034" max="12034" width="19.85546875" style="313" customWidth="1"/>
    <col min="12035" max="12035" width="21.85546875" style="313" customWidth="1"/>
    <col min="12036" max="12036" width="23" style="313" customWidth="1"/>
    <col min="12037" max="12037" width="23.42578125" style="313" customWidth="1"/>
    <col min="12038" max="12038" width="18.28515625" style="313" customWidth="1"/>
    <col min="12039" max="12039" width="21.28515625" style="313" customWidth="1"/>
    <col min="12040" max="12040" width="17.28515625" style="313" customWidth="1"/>
    <col min="12041" max="12041" width="18.5703125" style="313" customWidth="1"/>
    <col min="12042" max="12042" width="19.7109375" style="313" customWidth="1"/>
    <col min="12043" max="12043" width="25" style="313" customWidth="1"/>
    <col min="12044" max="12044" width="30" style="313" bestFit="1" customWidth="1"/>
    <col min="12045" max="12045" width="8" style="313" customWidth="1"/>
    <col min="12046" max="12046" width="12" style="313" customWidth="1"/>
    <col min="12047" max="12047" width="9.140625" style="313" customWidth="1"/>
    <col min="12048" max="12048" width="22.7109375" style="313" customWidth="1"/>
    <col min="12049" max="12288" width="11.42578125" style="313" customWidth="1"/>
    <col min="12289" max="12289" width="75.85546875" style="313" customWidth="1"/>
    <col min="12290" max="12290" width="19.85546875" style="313" customWidth="1"/>
    <col min="12291" max="12291" width="21.85546875" style="313" customWidth="1"/>
    <col min="12292" max="12292" width="23" style="313" customWidth="1"/>
    <col min="12293" max="12293" width="23.42578125" style="313" customWidth="1"/>
    <col min="12294" max="12294" width="18.28515625" style="313" customWidth="1"/>
    <col min="12295" max="12295" width="21.28515625" style="313" customWidth="1"/>
    <col min="12296" max="12296" width="17.28515625" style="313" customWidth="1"/>
    <col min="12297" max="12297" width="18.5703125" style="313" customWidth="1"/>
    <col min="12298" max="12298" width="19.7109375" style="313" customWidth="1"/>
    <col min="12299" max="12299" width="25" style="313" customWidth="1"/>
    <col min="12300" max="12300" width="30" style="313" bestFit="1" customWidth="1"/>
    <col min="12301" max="12301" width="8" style="313" customWidth="1"/>
    <col min="12302" max="12302" width="12" style="313" customWidth="1"/>
    <col min="12303" max="12303" width="9.140625" style="313" customWidth="1"/>
    <col min="12304" max="12304" width="22.7109375" style="313" customWidth="1"/>
    <col min="12305" max="12544" width="11.42578125" style="313" customWidth="1"/>
    <col min="12545" max="12545" width="75.85546875" style="313" customWidth="1"/>
    <col min="12546" max="12546" width="19.85546875" style="313" customWidth="1"/>
    <col min="12547" max="12547" width="21.85546875" style="313" customWidth="1"/>
    <col min="12548" max="12548" width="23" style="313" customWidth="1"/>
    <col min="12549" max="12549" width="23.42578125" style="313" customWidth="1"/>
    <col min="12550" max="12550" width="18.28515625" style="313" customWidth="1"/>
    <col min="12551" max="12551" width="21.28515625" style="313" customWidth="1"/>
    <col min="12552" max="12552" width="17.28515625" style="313" customWidth="1"/>
    <col min="12553" max="12553" width="18.5703125" style="313" customWidth="1"/>
    <col min="12554" max="12554" width="19.7109375" style="313" customWidth="1"/>
    <col min="12555" max="12555" width="25" style="313" customWidth="1"/>
    <col min="12556" max="12556" width="30" style="313" bestFit="1" customWidth="1"/>
    <col min="12557" max="12557" width="8" style="313" customWidth="1"/>
    <col min="12558" max="12558" width="12" style="313" customWidth="1"/>
    <col min="12559" max="12559" width="9.140625" style="313" customWidth="1"/>
    <col min="12560" max="12560" width="22.7109375" style="313" customWidth="1"/>
    <col min="12561" max="12800" width="11.42578125" style="313" customWidth="1"/>
    <col min="12801" max="12801" width="75.85546875" style="313" customWidth="1"/>
    <col min="12802" max="12802" width="19.85546875" style="313" customWidth="1"/>
    <col min="12803" max="12803" width="21.85546875" style="313" customWidth="1"/>
    <col min="12804" max="12804" width="23" style="313" customWidth="1"/>
    <col min="12805" max="12805" width="23.42578125" style="313" customWidth="1"/>
    <col min="12806" max="12806" width="18.28515625" style="313" customWidth="1"/>
    <col min="12807" max="12807" width="21.28515625" style="313" customWidth="1"/>
    <col min="12808" max="12808" width="17.28515625" style="313" customWidth="1"/>
    <col min="12809" max="12809" width="18.5703125" style="313" customWidth="1"/>
    <col min="12810" max="12810" width="19.7109375" style="313" customWidth="1"/>
    <col min="12811" max="12811" width="25" style="313" customWidth="1"/>
    <col min="12812" max="12812" width="30" style="313" bestFit="1" customWidth="1"/>
    <col min="12813" max="12813" width="8" style="313" customWidth="1"/>
    <col min="12814" max="12814" width="12" style="313" customWidth="1"/>
    <col min="12815" max="12815" width="9.140625" style="313" customWidth="1"/>
    <col min="12816" max="12816" width="22.7109375" style="313" customWidth="1"/>
    <col min="12817" max="13056" width="11.42578125" style="313" customWidth="1"/>
    <col min="13057" max="13057" width="75.85546875" style="313" customWidth="1"/>
    <col min="13058" max="13058" width="19.85546875" style="313" customWidth="1"/>
    <col min="13059" max="13059" width="21.85546875" style="313" customWidth="1"/>
    <col min="13060" max="13060" width="23" style="313" customWidth="1"/>
    <col min="13061" max="13061" width="23.42578125" style="313" customWidth="1"/>
    <col min="13062" max="13062" width="18.28515625" style="313" customWidth="1"/>
    <col min="13063" max="13063" width="21.28515625" style="313" customWidth="1"/>
    <col min="13064" max="13064" width="17.28515625" style="313" customWidth="1"/>
    <col min="13065" max="13065" width="18.5703125" style="313" customWidth="1"/>
    <col min="13066" max="13066" width="19.7109375" style="313" customWidth="1"/>
    <col min="13067" max="13067" width="25" style="313" customWidth="1"/>
    <col min="13068" max="13068" width="30" style="313" bestFit="1" customWidth="1"/>
    <col min="13069" max="13069" width="8" style="313" customWidth="1"/>
    <col min="13070" max="13070" width="12" style="313" customWidth="1"/>
    <col min="13071" max="13071" width="9.140625" style="313" customWidth="1"/>
    <col min="13072" max="13072" width="22.7109375" style="313" customWidth="1"/>
    <col min="13073" max="13312" width="11.42578125" style="313" customWidth="1"/>
    <col min="13313" max="13313" width="75.85546875" style="313" customWidth="1"/>
    <col min="13314" max="13314" width="19.85546875" style="313" customWidth="1"/>
    <col min="13315" max="13315" width="21.85546875" style="313" customWidth="1"/>
    <col min="13316" max="13316" width="23" style="313" customWidth="1"/>
    <col min="13317" max="13317" width="23.42578125" style="313" customWidth="1"/>
    <col min="13318" max="13318" width="18.28515625" style="313" customWidth="1"/>
    <col min="13319" max="13319" width="21.28515625" style="313" customWidth="1"/>
    <col min="13320" max="13320" width="17.28515625" style="313" customWidth="1"/>
    <col min="13321" max="13321" width="18.5703125" style="313" customWidth="1"/>
    <col min="13322" max="13322" width="19.7109375" style="313" customWidth="1"/>
    <col min="13323" max="13323" width="25" style="313" customWidth="1"/>
    <col min="13324" max="13324" width="30" style="313" bestFit="1" customWidth="1"/>
    <col min="13325" max="13325" width="8" style="313" customWidth="1"/>
    <col min="13326" max="13326" width="12" style="313" customWidth="1"/>
    <col min="13327" max="13327" width="9.140625" style="313" customWidth="1"/>
    <col min="13328" max="13328" width="22.7109375" style="313" customWidth="1"/>
    <col min="13329" max="13568" width="11.42578125" style="313" customWidth="1"/>
    <col min="13569" max="13569" width="75.85546875" style="313" customWidth="1"/>
    <col min="13570" max="13570" width="19.85546875" style="313" customWidth="1"/>
    <col min="13571" max="13571" width="21.85546875" style="313" customWidth="1"/>
    <col min="13572" max="13572" width="23" style="313" customWidth="1"/>
    <col min="13573" max="13573" width="23.42578125" style="313" customWidth="1"/>
    <col min="13574" max="13574" width="18.28515625" style="313" customWidth="1"/>
    <col min="13575" max="13575" width="21.28515625" style="313" customWidth="1"/>
    <col min="13576" max="13576" width="17.28515625" style="313" customWidth="1"/>
    <col min="13577" max="13577" width="18.5703125" style="313" customWidth="1"/>
    <col min="13578" max="13578" width="19.7109375" style="313" customWidth="1"/>
    <col min="13579" max="13579" width="25" style="313" customWidth="1"/>
    <col min="13580" max="13580" width="30" style="313" bestFit="1" customWidth="1"/>
    <col min="13581" max="13581" width="8" style="313" customWidth="1"/>
    <col min="13582" max="13582" width="12" style="313" customWidth="1"/>
    <col min="13583" max="13583" width="9.140625" style="313" customWidth="1"/>
    <col min="13584" max="13584" width="22.7109375" style="313" customWidth="1"/>
    <col min="13585" max="13824" width="11.42578125" style="313" customWidth="1"/>
    <col min="13825" max="13825" width="75.85546875" style="313" customWidth="1"/>
    <col min="13826" max="13826" width="19.85546875" style="313" customWidth="1"/>
    <col min="13827" max="13827" width="21.85546875" style="313" customWidth="1"/>
    <col min="13828" max="13828" width="23" style="313" customWidth="1"/>
    <col min="13829" max="13829" width="23.42578125" style="313" customWidth="1"/>
    <col min="13830" max="13830" width="18.28515625" style="313" customWidth="1"/>
    <col min="13831" max="13831" width="21.28515625" style="313" customWidth="1"/>
    <col min="13832" max="13832" width="17.28515625" style="313" customWidth="1"/>
    <col min="13833" max="13833" width="18.5703125" style="313" customWidth="1"/>
    <col min="13834" max="13834" width="19.7109375" style="313" customWidth="1"/>
    <col min="13835" max="13835" width="25" style="313" customWidth="1"/>
    <col min="13836" max="13836" width="30" style="313" bestFit="1" customWidth="1"/>
    <col min="13837" max="13837" width="8" style="313" customWidth="1"/>
    <col min="13838" max="13838" width="12" style="313" customWidth="1"/>
    <col min="13839" max="13839" width="9.140625" style="313" customWidth="1"/>
    <col min="13840" max="13840" width="22.7109375" style="313" customWidth="1"/>
    <col min="13841" max="14080" width="11.42578125" style="313" customWidth="1"/>
    <col min="14081" max="14081" width="75.85546875" style="313" customWidth="1"/>
    <col min="14082" max="14082" width="19.85546875" style="313" customWidth="1"/>
    <col min="14083" max="14083" width="21.85546875" style="313" customWidth="1"/>
    <col min="14084" max="14084" width="23" style="313" customWidth="1"/>
    <col min="14085" max="14085" width="23.42578125" style="313" customWidth="1"/>
    <col min="14086" max="14086" width="18.28515625" style="313" customWidth="1"/>
    <col min="14087" max="14087" width="21.28515625" style="313" customWidth="1"/>
    <col min="14088" max="14088" width="17.28515625" style="313" customWidth="1"/>
    <col min="14089" max="14089" width="18.5703125" style="313" customWidth="1"/>
    <col min="14090" max="14090" width="19.7109375" style="313" customWidth="1"/>
    <col min="14091" max="14091" width="25" style="313" customWidth="1"/>
    <col min="14092" max="14092" width="30" style="313" bestFit="1" customWidth="1"/>
    <col min="14093" max="14093" width="8" style="313" customWidth="1"/>
    <col min="14094" max="14094" width="12" style="313" customWidth="1"/>
    <col min="14095" max="14095" width="9.140625" style="313" customWidth="1"/>
    <col min="14096" max="14096" width="22.7109375" style="313" customWidth="1"/>
    <col min="14097" max="14336" width="11.42578125" style="313" customWidth="1"/>
    <col min="14337" max="14337" width="75.85546875" style="313" customWidth="1"/>
    <col min="14338" max="14338" width="19.85546875" style="313" customWidth="1"/>
    <col min="14339" max="14339" width="21.85546875" style="313" customWidth="1"/>
    <col min="14340" max="14340" width="23" style="313" customWidth="1"/>
    <col min="14341" max="14341" width="23.42578125" style="313" customWidth="1"/>
    <col min="14342" max="14342" width="18.28515625" style="313" customWidth="1"/>
    <col min="14343" max="14343" width="21.28515625" style="313" customWidth="1"/>
    <col min="14344" max="14344" width="17.28515625" style="313" customWidth="1"/>
    <col min="14345" max="14345" width="18.5703125" style="313" customWidth="1"/>
    <col min="14346" max="14346" width="19.7109375" style="313" customWidth="1"/>
    <col min="14347" max="14347" width="25" style="313" customWidth="1"/>
    <col min="14348" max="14348" width="30" style="313" bestFit="1" customWidth="1"/>
    <col min="14349" max="14349" width="8" style="313" customWidth="1"/>
    <col min="14350" max="14350" width="12" style="313" customWidth="1"/>
    <col min="14351" max="14351" width="9.140625" style="313" customWidth="1"/>
    <col min="14352" max="14352" width="22.7109375" style="313" customWidth="1"/>
    <col min="14353" max="14592" width="11.42578125" style="313" customWidth="1"/>
    <col min="14593" max="14593" width="75.85546875" style="313" customWidth="1"/>
    <col min="14594" max="14594" width="19.85546875" style="313" customWidth="1"/>
    <col min="14595" max="14595" width="21.85546875" style="313" customWidth="1"/>
    <col min="14596" max="14596" width="23" style="313" customWidth="1"/>
    <col min="14597" max="14597" width="23.42578125" style="313" customWidth="1"/>
    <col min="14598" max="14598" width="18.28515625" style="313" customWidth="1"/>
    <col min="14599" max="14599" width="21.28515625" style="313" customWidth="1"/>
    <col min="14600" max="14600" width="17.28515625" style="313" customWidth="1"/>
    <col min="14601" max="14601" width="18.5703125" style="313" customWidth="1"/>
    <col min="14602" max="14602" width="19.7109375" style="313" customWidth="1"/>
    <col min="14603" max="14603" width="25" style="313" customWidth="1"/>
    <col min="14604" max="14604" width="30" style="313" bestFit="1" customWidth="1"/>
    <col min="14605" max="14605" width="8" style="313" customWidth="1"/>
    <col min="14606" max="14606" width="12" style="313" customWidth="1"/>
    <col min="14607" max="14607" width="9.140625" style="313" customWidth="1"/>
    <col min="14608" max="14608" width="22.7109375" style="313" customWidth="1"/>
    <col min="14609" max="14848" width="11.42578125" style="313" customWidth="1"/>
    <col min="14849" max="14849" width="75.85546875" style="313" customWidth="1"/>
    <col min="14850" max="14850" width="19.85546875" style="313" customWidth="1"/>
    <col min="14851" max="14851" width="21.85546875" style="313" customWidth="1"/>
    <col min="14852" max="14852" width="23" style="313" customWidth="1"/>
    <col min="14853" max="14853" width="23.42578125" style="313" customWidth="1"/>
    <col min="14854" max="14854" width="18.28515625" style="313" customWidth="1"/>
    <col min="14855" max="14855" width="21.28515625" style="313" customWidth="1"/>
    <col min="14856" max="14856" width="17.28515625" style="313" customWidth="1"/>
    <col min="14857" max="14857" width="18.5703125" style="313" customWidth="1"/>
    <col min="14858" max="14858" width="19.7109375" style="313" customWidth="1"/>
    <col min="14859" max="14859" width="25" style="313" customWidth="1"/>
    <col min="14860" max="14860" width="30" style="313" bestFit="1" customWidth="1"/>
    <col min="14861" max="14861" width="8" style="313" customWidth="1"/>
    <col min="14862" max="14862" width="12" style="313" customWidth="1"/>
    <col min="14863" max="14863" width="9.140625" style="313" customWidth="1"/>
    <col min="14864" max="14864" width="22.7109375" style="313" customWidth="1"/>
    <col min="14865" max="15104" width="11.42578125" style="313" customWidth="1"/>
    <col min="15105" max="15105" width="75.85546875" style="313" customWidth="1"/>
    <col min="15106" max="15106" width="19.85546875" style="313" customWidth="1"/>
    <col min="15107" max="15107" width="21.85546875" style="313" customWidth="1"/>
    <col min="15108" max="15108" width="23" style="313" customWidth="1"/>
    <col min="15109" max="15109" width="23.42578125" style="313" customWidth="1"/>
    <col min="15110" max="15110" width="18.28515625" style="313" customWidth="1"/>
    <col min="15111" max="15111" width="21.28515625" style="313" customWidth="1"/>
    <col min="15112" max="15112" width="17.28515625" style="313" customWidth="1"/>
    <col min="15113" max="15113" width="18.5703125" style="313" customWidth="1"/>
    <col min="15114" max="15114" width="19.7109375" style="313" customWidth="1"/>
    <col min="15115" max="15115" width="25" style="313" customWidth="1"/>
    <col min="15116" max="15116" width="30" style="313" bestFit="1" customWidth="1"/>
    <col min="15117" max="15117" width="8" style="313" customWidth="1"/>
    <col min="15118" max="15118" width="12" style="313" customWidth="1"/>
    <col min="15119" max="15119" width="9.140625" style="313" customWidth="1"/>
    <col min="15120" max="15120" width="22.7109375" style="313" customWidth="1"/>
    <col min="15121" max="15360" width="11.42578125" style="313" customWidth="1"/>
    <col min="15361" max="15361" width="75.85546875" style="313" customWidth="1"/>
    <col min="15362" max="15362" width="19.85546875" style="313" customWidth="1"/>
    <col min="15363" max="15363" width="21.85546875" style="313" customWidth="1"/>
    <col min="15364" max="15364" width="23" style="313" customWidth="1"/>
    <col min="15365" max="15365" width="23.42578125" style="313" customWidth="1"/>
    <col min="15366" max="15366" width="18.28515625" style="313" customWidth="1"/>
    <col min="15367" max="15367" width="21.28515625" style="313" customWidth="1"/>
    <col min="15368" max="15368" width="17.28515625" style="313" customWidth="1"/>
    <col min="15369" max="15369" width="18.5703125" style="313" customWidth="1"/>
    <col min="15370" max="15370" width="19.7109375" style="313" customWidth="1"/>
    <col min="15371" max="15371" width="25" style="313" customWidth="1"/>
    <col min="15372" max="15372" width="30" style="313" bestFit="1" customWidth="1"/>
    <col min="15373" max="15373" width="8" style="313" customWidth="1"/>
    <col min="15374" max="15374" width="12" style="313" customWidth="1"/>
    <col min="15375" max="15375" width="9.140625" style="313" customWidth="1"/>
    <col min="15376" max="15376" width="22.7109375" style="313" customWidth="1"/>
    <col min="15377" max="15616" width="11.42578125" style="313" customWidth="1"/>
    <col min="15617" max="15617" width="75.85546875" style="313" customWidth="1"/>
    <col min="15618" max="15618" width="19.85546875" style="313" customWidth="1"/>
    <col min="15619" max="15619" width="21.85546875" style="313" customWidth="1"/>
    <col min="15620" max="15620" width="23" style="313" customWidth="1"/>
    <col min="15621" max="15621" width="23.42578125" style="313" customWidth="1"/>
    <col min="15622" max="15622" width="18.28515625" style="313" customWidth="1"/>
    <col min="15623" max="15623" width="21.28515625" style="313" customWidth="1"/>
    <col min="15624" max="15624" width="17.28515625" style="313" customWidth="1"/>
    <col min="15625" max="15625" width="18.5703125" style="313" customWidth="1"/>
    <col min="15626" max="15626" width="19.7109375" style="313" customWidth="1"/>
    <col min="15627" max="15627" width="25" style="313" customWidth="1"/>
    <col min="15628" max="15628" width="30" style="313" bestFit="1" customWidth="1"/>
    <col min="15629" max="15629" width="8" style="313" customWidth="1"/>
    <col min="15630" max="15630" width="12" style="313" customWidth="1"/>
    <col min="15631" max="15631" width="9.140625" style="313" customWidth="1"/>
    <col min="15632" max="15632" width="22.7109375" style="313" customWidth="1"/>
    <col min="15633" max="15872" width="11.42578125" style="313" customWidth="1"/>
    <col min="15873" max="15873" width="75.85546875" style="313" customWidth="1"/>
    <col min="15874" max="15874" width="19.85546875" style="313" customWidth="1"/>
    <col min="15875" max="15875" width="21.85546875" style="313" customWidth="1"/>
    <col min="15876" max="15876" width="23" style="313" customWidth="1"/>
    <col min="15877" max="15877" width="23.42578125" style="313" customWidth="1"/>
    <col min="15878" max="15878" width="18.28515625" style="313" customWidth="1"/>
    <col min="15879" max="15879" width="21.28515625" style="313" customWidth="1"/>
    <col min="15880" max="15880" width="17.28515625" style="313" customWidth="1"/>
    <col min="15881" max="15881" width="18.5703125" style="313" customWidth="1"/>
    <col min="15882" max="15882" width="19.7109375" style="313" customWidth="1"/>
    <col min="15883" max="15883" width="25" style="313" customWidth="1"/>
    <col min="15884" max="15884" width="30" style="313" bestFit="1" customWidth="1"/>
    <col min="15885" max="15885" width="8" style="313" customWidth="1"/>
    <col min="15886" max="15886" width="12" style="313" customWidth="1"/>
    <col min="15887" max="15887" width="9.140625" style="313" customWidth="1"/>
    <col min="15888" max="15888" width="22.7109375" style="313" customWidth="1"/>
    <col min="15889" max="16128" width="11.42578125" style="313" customWidth="1"/>
    <col min="16129" max="16129" width="75.85546875" style="313" customWidth="1"/>
    <col min="16130" max="16130" width="19.85546875" style="313" customWidth="1"/>
    <col min="16131" max="16131" width="21.85546875" style="313" customWidth="1"/>
    <col min="16132" max="16132" width="23" style="313" customWidth="1"/>
    <col min="16133" max="16133" width="23.42578125" style="313" customWidth="1"/>
    <col min="16134" max="16134" width="18.28515625" style="313" customWidth="1"/>
    <col min="16135" max="16135" width="21.28515625" style="313" customWidth="1"/>
    <col min="16136" max="16136" width="17.28515625" style="313" customWidth="1"/>
    <col min="16137" max="16137" width="18.5703125" style="313" customWidth="1"/>
    <col min="16138" max="16138" width="19.7109375" style="313" customWidth="1"/>
    <col min="16139" max="16139" width="25" style="313" customWidth="1"/>
    <col min="16140" max="16140" width="30" style="313" bestFit="1" customWidth="1"/>
    <col min="16141" max="16141" width="8" style="313" customWidth="1"/>
    <col min="16142" max="16142" width="12" style="313" customWidth="1"/>
    <col min="16143" max="16143" width="9.140625" style="313" customWidth="1"/>
    <col min="16144" max="16144" width="22.7109375" style="313" customWidth="1"/>
    <col min="16145" max="16384" width="11.42578125" style="313" customWidth="1"/>
  </cols>
  <sheetData>
    <row r="1" spans="1:16" x14ac:dyDescent="0.2">
      <c r="D1" s="823" t="s">
        <v>193</v>
      </c>
      <c r="E1" s="515"/>
      <c r="H1" s="515"/>
      <c r="I1" s="823" t="s">
        <v>194</v>
      </c>
      <c r="J1" s="823" t="s">
        <v>195</v>
      </c>
    </row>
    <row r="2" spans="1:16" x14ac:dyDescent="0.2">
      <c r="D2" s="824" t="s">
        <v>196</v>
      </c>
      <c r="E2" s="515"/>
      <c r="F2" s="825" t="s">
        <v>308</v>
      </c>
      <c r="G2" s="825" t="s">
        <v>197</v>
      </c>
      <c r="H2" s="515"/>
      <c r="I2" s="824" t="s">
        <v>198</v>
      </c>
      <c r="J2" s="826" t="s">
        <v>199</v>
      </c>
    </row>
    <row r="3" spans="1:16" x14ac:dyDescent="0.2">
      <c r="D3" s="515"/>
      <c r="E3" s="515"/>
      <c r="F3" s="515"/>
      <c r="G3" s="515"/>
      <c r="H3" s="515"/>
      <c r="I3" s="515"/>
      <c r="J3" s="827" t="s">
        <v>200</v>
      </c>
    </row>
    <row r="4" spans="1:16" ht="106.5" customHeight="1" x14ac:dyDescent="0.2">
      <c r="A4" s="867" t="s">
        <v>201</v>
      </c>
      <c r="B4" s="912" t="s">
        <v>520</v>
      </c>
      <c r="C4" s="913"/>
      <c r="D4" s="517" t="s">
        <v>434</v>
      </c>
      <c r="E4" s="518" t="s">
        <v>202</v>
      </c>
      <c r="F4" s="518" t="s">
        <v>203</v>
      </c>
      <c r="G4" s="520" t="s">
        <v>204</v>
      </c>
      <c r="H4" s="519" t="s">
        <v>205</v>
      </c>
      <c r="I4" s="828" t="s">
        <v>432</v>
      </c>
      <c r="J4" s="520" t="s">
        <v>522</v>
      </c>
      <c r="K4" s="520" t="s">
        <v>524</v>
      </c>
      <c r="L4" s="441"/>
      <c r="M4" s="441"/>
      <c r="N4" s="441"/>
      <c r="O4" s="441"/>
      <c r="P4" s="441"/>
    </row>
    <row r="5" spans="1:16" ht="30" hidden="1" customHeight="1" x14ac:dyDescent="0.2">
      <c r="A5" s="334"/>
      <c r="B5" s="442" t="s">
        <v>206</v>
      </c>
      <c r="C5" s="443" t="s">
        <v>207</v>
      </c>
      <c r="D5" s="521"/>
      <c r="E5" s="522"/>
      <c r="F5" s="523" t="s">
        <v>208</v>
      </c>
      <c r="G5" s="524"/>
      <c r="H5" s="524"/>
      <c r="I5" s="524"/>
      <c r="J5" s="524"/>
      <c r="K5" s="525"/>
    </row>
    <row r="6" spans="1:16" ht="15" hidden="1" x14ac:dyDescent="0.25">
      <c r="A6" s="444" t="s">
        <v>209</v>
      </c>
      <c r="B6" s="445"/>
      <c r="C6" s="446"/>
      <c r="D6" s="526"/>
      <c r="E6" s="527"/>
      <c r="F6" s="526"/>
      <c r="G6" s="526"/>
      <c r="H6" s="526"/>
      <c r="I6" s="526"/>
      <c r="J6" s="526"/>
      <c r="K6" s="528">
        <v>0</v>
      </c>
    </row>
    <row r="7" spans="1:16" hidden="1" x14ac:dyDescent="0.2">
      <c r="A7" s="447" t="s">
        <v>210</v>
      </c>
      <c r="B7" s="448"/>
      <c r="C7" s="352"/>
      <c r="D7" s="529"/>
      <c r="E7" s="530"/>
      <c r="F7" s="525"/>
      <c r="G7" s="525"/>
      <c r="H7" s="525"/>
      <c r="I7" s="525"/>
      <c r="J7" s="525"/>
      <c r="K7" s="531">
        <v>0</v>
      </c>
    </row>
    <row r="8" spans="1:16" hidden="1" x14ac:dyDescent="0.2">
      <c r="A8" s="447" t="s">
        <v>211</v>
      </c>
      <c r="B8" s="448"/>
      <c r="C8" s="352"/>
      <c r="D8" s="529"/>
      <c r="E8" s="530"/>
      <c r="F8" s="525"/>
      <c r="G8" s="525"/>
      <c r="H8" s="525"/>
      <c r="I8" s="525"/>
      <c r="J8" s="525"/>
      <c r="K8" s="531">
        <v>0</v>
      </c>
    </row>
    <row r="9" spans="1:16" ht="15" hidden="1" x14ac:dyDescent="0.25">
      <c r="A9" s="444" t="s">
        <v>212</v>
      </c>
      <c r="B9" s="449"/>
      <c r="C9" s="450"/>
      <c r="D9" s="526"/>
      <c r="E9" s="527"/>
      <c r="F9" s="526"/>
      <c r="G9" s="526"/>
      <c r="H9" s="526"/>
      <c r="I9" s="526"/>
      <c r="J9" s="526"/>
      <c r="K9" s="528">
        <v>0</v>
      </c>
    </row>
    <row r="10" spans="1:16" hidden="1" x14ac:dyDescent="0.2">
      <c r="A10" s="447" t="s">
        <v>213</v>
      </c>
      <c r="B10" s="448"/>
      <c r="C10" s="352"/>
      <c r="D10" s="529"/>
      <c r="E10" s="530"/>
      <c r="F10" s="525"/>
      <c r="G10" s="525"/>
      <c r="H10" s="525"/>
      <c r="I10" s="525"/>
      <c r="J10" s="525"/>
      <c r="K10" s="531">
        <v>0</v>
      </c>
    </row>
    <row r="11" spans="1:16" hidden="1" x14ac:dyDescent="0.2">
      <c r="A11" s="447" t="s">
        <v>214</v>
      </c>
      <c r="B11" s="448"/>
      <c r="C11" s="352"/>
      <c r="D11" s="529"/>
      <c r="E11" s="530"/>
      <c r="F11" s="525"/>
      <c r="G11" s="525"/>
      <c r="H11" s="525"/>
      <c r="I11" s="525"/>
      <c r="J11" s="525"/>
      <c r="K11" s="531">
        <v>0</v>
      </c>
    </row>
    <row r="12" spans="1:16" hidden="1" x14ac:dyDescent="0.2">
      <c r="A12" s="448" t="s">
        <v>215</v>
      </c>
      <c r="B12" s="448"/>
      <c r="C12" s="352"/>
      <c r="D12" s="529"/>
      <c r="E12" s="530"/>
      <c r="F12" s="525"/>
      <c r="G12" s="525"/>
      <c r="H12" s="525"/>
      <c r="I12" s="525"/>
      <c r="J12" s="525"/>
      <c r="K12" s="531">
        <v>0</v>
      </c>
    </row>
    <row r="13" spans="1:16" hidden="1" x14ac:dyDescent="0.2">
      <c r="A13" s="448" t="s">
        <v>216</v>
      </c>
      <c r="B13" s="448"/>
      <c r="C13" s="352"/>
      <c r="D13" s="529"/>
      <c r="E13" s="530"/>
      <c r="F13" s="525"/>
      <c r="G13" s="525"/>
      <c r="H13" s="525"/>
      <c r="I13" s="525"/>
      <c r="J13" s="525"/>
      <c r="K13" s="531">
        <v>0</v>
      </c>
    </row>
    <row r="14" spans="1:16" hidden="1" x14ac:dyDescent="0.2">
      <c r="A14" s="448" t="s">
        <v>217</v>
      </c>
      <c r="B14" s="448"/>
      <c r="C14" s="352"/>
      <c r="D14" s="529"/>
      <c r="E14" s="530"/>
      <c r="F14" s="525"/>
      <c r="G14" s="525"/>
      <c r="H14" s="525"/>
      <c r="I14" s="525"/>
      <c r="J14" s="525"/>
      <c r="K14" s="531">
        <v>0</v>
      </c>
    </row>
    <row r="15" spans="1:16" hidden="1" x14ac:dyDescent="0.2">
      <c r="A15" s="448" t="s">
        <v>218</v>
      </c>
      <c r="B15" s="448"/>
      <c r="C15" s="352"/>
      <c r="D15" s="529"/>
      <c r="E15" s="530"/>
      <c r="F15" s="525"/>
      <c r="G15" s="525"/>
      <c r="H15" s="525"/>
      <c r="I15" s="525"/>
      <c r="J15" s="525"/>
      <c r="K15" s="531">
        <v>0</v>
      </c>
      <c r="L15" s="315"/>
      <c r="M15" s="315"/>
      <c r="N15" s="315"/>
    </row>
    <row r="16" spans="1:16" hidden="1" x14ac:dyDescent="0.2">
      <c r="A16" s="447" t="s">
        <v>219</v>
      </c>
      <c r="B16" s="448"/>
      <c r="C16" s="352"/>
      <c r="D16" s="529"/>
      <c r="E16" s="530"/>
      <c r="F16" s="525"/>
      <c r="G16" s="525"/>
      <c r="H16" s="525"/>
      <c r="I16" s="525"/>
      <c r="J16" s="532"/>
      <c r="K16" s="531">
        <v>0</v>
      </c>
      <c r="L16" s="315"/>
      <c r="M16" s="315"/>
      <c r="N16" s="315"/>
    </row>
    <row r="17" spans="1:23" ht="15" hidden="1" x14ac:dyDescent="0.25">
      <c r="A17" s="444" t="s">
        <v>220</v>
      </c>
      <c r="B17" s="451">
        <v>189038.93</v>
      </c>
      <c r="C17" s="452">
        <v>0</v>
      </c>
      <c r="D17" s="528">
        <v>3440842.66</v>
      </c>
      <c r="E17" s="533">
        <v>-2119988.42</v>
      </c>
      <c r="F17" s="528">
        <v>0</v>
      </c>
      <c r="G17" s="528">
        <v>92989.5</v>
      </c>
      <c r="H17" s="528">
        <v>0</v>
      </c>
      <c r="I17" s="528">
        <v>0</v>
      </c>
      <c r="J17" s="528">
        <v>37413309.119999997</v>
      </c>
      <c r="K17" s="528">
        <v>39016191.789999999</v>
      </c>
      <c r="L17" s="453"/>
      <c r="M17" s="315"/>
      <c r="N17" s="315"/>
    </row>
    <row r="18" spans="1:23" hidden="1" x14ac:dyDescent="0.2">
      <c r="A18" s="447" t="s">
        <v>221</v>
      </c>
      <c r="B18" s="448">
        <v>0</v>
      </c>
      <c r="C18" s="352">
        <v>0</v>
      </c>
      <c r="D18" s="534">
        <v>1613300.95</v>
      </c>
      <c r="E18" s="530">
        <v>0</v>
      </c>
      <c r="F18" s="529">
        <v>0</v>
      </c>
      <c r="G18" s="529">
        <v>0</v>
      </c>
      <c r="H18" s="529">
        <v>0</v>
      </c>
      <c r="I18" s="529">
        <v>69808.63</v>
      </c>
      <c r="J18" s="535">
        <v>2769389.85</v>
      </c>
      <c r="K18" s="536">
        <v>4452499.43</v>
      </c>
      <c r="L18" s="454"/>
      <c r="M18" s="315"/>
      <c r="N18" s="315"/>
    </row>
    <row r="19" spans="1:23" hidden="1" x14ac:dyDescent="0.2">
      <c r="A19" s="447" t="s">
        <v>222</v>
      </c>
      <c r="B19" s="448">
        <v>0</v>
      </c>
      <c r="C19" s="352">
        <v>0</v>
      </c>
      <c r="D19" s="529">
        <v>0</v>
      </c>
      <c r="E19" s="530">
        <v>0</v>
      </c>
      <c r="F19" s="525">
        <v>0</v>
      </c>
      <c r="G19" s="525">
        <v>0</v>
      </c>
      <c r="H19" s="525">
        <v>0</v>
      </c>
      <c r="I19" s="525">
        <v>0</v>
      </c>
      <c r="J19" s="532">
        <v>0</v>
      </c>
      <c r="K19" s="531">
        <v>0</v>
      </c>
      <c r="L19" s="455"/>
      <c r="M19" s="315"/>
      <c r="N19" s="315"/>
    </row>
    <row r="20" spans="1:23" ht="15" hidden="1" x14ac:dyDescent="0.25">
      <c r="A20" s="444" t="s">
        <v>223</v>
      </c>
      <c r="B20" s="451">
        <v>189038.93</v>
      </c>
      <c r="C20" s="451">
        <v>0</v>
      </c>
      <c r="D20" s="537">
        <v>5054143.6100000003</v>
      </c>
      <c r="E20" s="533">
        <v>-2119988.42</v>
      </c>
      <c r="F20" s="533">
        <v>0</v>
      </c>
      <c r="G20" s="533">
        <v>92989.5</v>
      </c>
      <c r="H20" s="533">
        <v>0</v>
      </c>
      <c r="I20" s="533">
        <v>69808.63</v>
      </c>
      <c r="J20" s="533">
        <v>40182698.969999999</v>
      </c>
      <c r="K20" s="528">
        <v>43468691.219999999</v>
      </c>
      <c r="L20" s="315"/>
      <c r="M20" s="315"/>
      <c r="N20" s="315"/>
    </row>
    <row r="21" spans="1:23" hidden="1" x14ac:dyDescent="0.2">
      <c r="A21" s="447" t="s">
        <v>224</v>
      </c>
      <c r="B21" s="447">
        <v>0</v>
      </c>
      <c r="C21" s="347">
        <v>0</v>
      </c>
      <c r="D21" s="536">
        <v>0</v>
      </c>
      <c r="E21" s="538">
        <v>0</v>
      </c>
      <c r="F21" s="536">
        <v>0</v>
      </c>
      <c r="G21" s="536">
        <v>33082.050000000003</v>
      </c>
      <c r="H21" s="536">
        <v>0</v>
      </c>
      <c r="I21" s="536">
        <v>-202317.74</v>
      </c>
      <c r="J21" s="536">
        <v>1415731.41</v>
      </c>
      <c r="K21" s="539">
        <v>1246495.72</v>
      </c>
      <c r="L21" s="453"/>
      <c r="M21" s="453"/>
      <c r="N21" s="315"/>
    </row>
    <row r="22" spans="1:23" hidden="1" x14ac:dyDescent="0.2">
      <c r="A22" s="447" t="s">
        <v>225</v>
      </c>
      <c r="B22" s="447">
        <v>0</v>
      </c>
      <c r="C22" s="447">
        <v>0</v>
      </c>
      <c r="D22" s="540">
        <v>0</v>
      </c>
      <c r="E22" s="540">
        <v>0</v>
      </c>
      <c r="F22" s="540">
        <v>0</v>
      </c>
      <c r="G22" s="540">
        <v>0</v>
      </c>
      <c r="H22" s="540">
        <v>0</v>
      </c>
      <c r="I22" s="540">
        <v>0</v>
      </c>
      <c r="J22" s="540">
        <v>0</v>
      </c>
      <c r="K22" s="538">
        <v>0</v>
      </c>
      <c r="M22" s="456"/>
    </row>
    <row r="23" spans="1:23" hidden="1" x14ac:dyDescent="0.2">
      <c r="A23" s="448" t="s">
        <v>215</v>
      </c>
      <c r="B23" s="448">
        <v>0</v>
      </c>
      <c r="C23" s="352">
        <v>0</v>
      </c>
      <c r="D23" s="529">
        <v>0</v>
      </c>
      <c r="E23" s="530">
        <v>0</v>
      </c>
      <c r="F23" s="529">
        <v>0</v>
      </c>
      <c r="G23" s="529">
        <v>0</v>
      </c>
      <c r="H23" s="529">
        <v>0</v>
      </c>
      <c r="I23" s="529">
        <v>0</v>
      </c>
      <c r="J23" s="535">
        <v>0</v>
      </c>
      <c r="K23" s="541">
        <v>0</v>
      </c>
    </row>
    <row r="24" spans="1:23" hidden="1" x14ac:dyDescent="0.2">
      <c r="A24" s="448" t="s">
        <v>226</v>
      </c>
      <c r="B24" s="448">
        <v>0</v>
      </c>
      <c r="C24" s="352">
        <v>0</v>
      </c>
      <c r="D24" s="529">
        <v>0</v>
      </c>
      <c r="E24" s="530">
        <v>0</v>
      </c>
      <c r="F24" s="529">
        <v>0</v>
      </c>
      <c r="G24" s="529">
        <v>0</v>
      </c>
      <c r="H24" s="529">
        <v>0</v>
      </c>
      <c r="I24" s="529">
        <v>0</v>
      </c>
      <c r="J24" s="535">
        <v>0</v>
      </c>
      <c r="K24" s="541">
        <v>0</v>
      </c>
    </row>
    <row r="25" spans="1:23" hidden="1" x14ac:dyDescent="0.2">
      <c r="A25" s="448" t="s">
        <v>217</v>
      </c>
      <c r="B25" s="448">
        <v>0</v>
      </c>
      <c r="C25" s="352">
        <v>0</v>
      </c>
      <c r="D25" s="529">
        <v>0</v>
      </c>
      <c r="E25" s="530">
        <v>0</v>
      </c>
      <c r="F25" s="529">
        <v>0</v>
      </c>
      <c r="G25" s="529">
        <v>0</v>
      </c>
      <c r="H25" s="529">
        <v>0</v>
      </c>
      <c r="I25" s="529">
        <v>0</v>
      </c>
      <c r="J25" s="535">
        <v>0</v>
      </c>
      <c r="K25" s="541">
        <v>0</v>
      </c>
    </row>
    <row r="26" spans="1:23" hidden="1" x14ac:dyDescent="0.2">
      <c r="A26" s="448" t="s">
        <v>218</v>
      </c>
      <c r="B26" s="448">
        <v>0</v>
      </c>
      <c r="C26" s="352">
        <v>0</v>
      </c>
      <c r="D26" s="529">
        <v>0</v>
      </c>
      <c r="E26" s="530">
        <v>0</v>
      </c>
      <c r="F26" s="529">
        <v>0</v>
      </c>
      <c r="G26" s="529">
        <v>0</v>
      </c>
      <c r="H26" s="529">
        <v>0</v>
      </c>
      <c r="I26" s="529">
        <v>0</v>
      </c>
      <c r="J26" s="535">
        <v>0</v>
      </c>
      <c r="K26" s="541">
        <v>0</v>
      </c>
      <c r="N26" s="456"/>
    </row>
    <row r="27" spans="1:23" hidden="1" x14ac:dyDescent="0.2">
      <c r="A27" s="447" t="s">
        <v>227</v>
      </c>
      <c r="B27" s="447">
        <v>0</v>
      </c>
      <c r="C27" s="347">
        <v>0</v>
      </c>
      <c r="D27" s="536">
        <v>0</v>
      </c>
      <c r="E27" s="542">
        <v>92989.5</v>
      </c>
      <c r="F27" s="536"/>
      <c r="G27" s="536">
        <v>-92989.5</v>
      </c>
      <c r="H27" s="536">
        <v>0</v>
      </c>
      <c r="I27" s="536">
        <v>0</v>
      </c>
      <c r="J27" s="536">
        <v>-7882.5</v>
      </c>
      <c r="K27" s="536">
        <v>-7882.5</v>
      </c>
      <c r="L27" s="456"/>
      <c r="S27" s="315"/>
      <c r="T27" s="315"/>
      <c r="U27" s="315"/>
      <c r="V27" s="315"/>
      <c r="W27" s="315"/>
    </row>
    <row r="28" spans="1:23" ht="15" hidden="1" x14ac:dyDescent="0.25">
      <c r="A28" s="444" t="s">
        <v>228</v>
      </c>
      <c r="B28" s="451">
        <v>189038.93</v>
      </c>
      <c r="C28" s="452">
        <v>0</v>
      </c>
      <c r="D28" s="537">
        <v>5054143.6100000003</v>
      </c>
      <c r="E28" s="537">
        <v>-2026998.92</v>
      </c>
      <c r="F28" s="537">
        <v>0</v>
      </c>
      <c r="G28" s="537">
        <v>33082.050000000003</v>
      </c>
      <c r="H28" s="537">
        <v>0</v>
      </c>
      <c r="I28" s="537">
        <v>-132509.10999999999</v>
      </c>
      <c r="J28" s="537">
        <v>41590547.880000003</v>
      </c>
      <c r="K28" s="533">
        <v>44707304.439999998</v>
      </c>
      <c r="S28" s="315"/>
      <c r="T28" s="315"/>
      <c r="U28" s="315"/>
      <c r="V28" s="315"/>
      <c r="W28" s="315"/>
    </row>
    <row r="29" spans="1:23" hidden="1" x14ac:dyDescent="0.2">
      <c r="A29" s="447" t="s">
        <v>229</v>
      </c>
      <c r="B29" s="448">
        <v>0</v>
      </c>
      <c r="C29" s="352">
        <v>0</v>
      </c>
      <c r="D29" s="534">
        <v>0</v>
      </c>
      <c r="E29" s="530">
        <v>0</v>
      </c>
      <c r="F29" s="529">
        <v>0</v>
      </c>
      <c r="G29" s="529">
        <v>0</v>
      </c>
      <c r="H29" s="529">
        <v>0</v>
      </c>
      <c r="I29" s="529">
        <v>0</v>
      </c>
      <c r="J29" s="535">
        <v>0</v>
      </c>
      <c r="K29" s="536">
        <v>0</v>
      </c>
      <c r="L29" s="454"/>
      <c r="M29" s="315"/>
      <c r="N29" s="315"/>
    </row>
    <row r="30" spans="1:23" hidden="1" x14ac:dyDescent="0.2">
      <c r="A30" s="447" t="s">
        <v>230</v>
      </c>
      <c r="B30" s="448">
        <v>0</v>
      </c>
      <c r="C30" s="352">
        <v>0</v>
      </c>
      <c r="D30" s="529">
        <v>0</v>
      </c>
      <c r="E30" s="530">
        <v>0</v>
      </c>
      <c r="F30" s="525">
        <v>0</v>
      </c>
      <c r="G30" s="525">
        <v>0</v>
      </c>
      <c r="H30" s="525">
        <v>0</v>
      </c>
      <c r="I30" s="525">
        <v>0</v>
      </c>
      <c r="J30" s="532">
        <v>0</v>
      </c>
      <c r="K30" s="531">
        <v>0</v>
      </c>
      <c r="L30" s="455"/>
      <c r="M30" s="315"/>
      <c r="N30" s="315"/>
    </row>
    <row r="31" spans="1:23" hidden="1" x14ac:dyDescent="0.2">
      <c r="A31" s="447" t="s">
        <v>231</v>
      </c>
      <c r="B31" s="448">
        <v>0</v>
      </c>
      <c r="C31" s="352">
        <v>0</v>
      </c>
      <c r="D31" s="529">
        <v>0</v>
      </c>
      <c r="E31" s="530">
        <v>0</v>
      </c>
      <c r="F31" s="525">
        <v>0</v>
      </c>
      <c r="G31" s="525">
        <v>0</v>
      </c>
      <c r="H31" s="525">
        <v>0</v>
      </c>
      <c r="I31" s="525">
        <v>0</v>
      </c>
      <c r="J31" s="543">
        <v>0</v>
      </c>
      <c r="K31" s="531">
        <v>0</v>
      </c>
      <c r="L31" s="455"/>
      <c r="M31" s="315"/>
      <c r="N31" s="315"/>
    </row>
    <row r="32" spans="1:23" ht="15" hidden="1" x14ac:dyDescent="0.25">
      <c r="A32" s="444" t="s">
        <v>232</v>
      </c>
      <c r="B32" s="451">
        <v>189038.93</v>
      </c>
      <c r="C32" s="451">
        <v>0</v>
      </c>
      <c r="D32" s="537">
        <v>5054143.6100000003</v>
      </c>
      <c r="E32" s="537">
        <v>-2026998.92</v>
      </c>
      <c r="F32" s="537">
        <v>0</v>
      </c>
      <c r="G32" s="537">
        <v>33082.050000000003</v>
      </c>
      <c r="H32" s="537">
        <v>0</v>
      </c>
      <c r="I32" s="537">
        <v>-132509.10999999999</v>
      </c>
      <c r="J32" s="537">
        <v>41590547.880000003</v>
      </c>
      <c r="K32" s="537">
        <v>44707304.439999998</v>
      </c>
      <c r="L32" s="315"/>
      <c r="M32" s="315"/>
      <c r="N32" s="315"/>
    </row>
    <row r="33" spans="1:23" hidden="1" x14ac:dyDescent="0.2">
      <c r="A33" s="447" t="s">
        <v>233</v>
      </c>
      <c r="B33" s="447">
        <v>0</v>
      </c>
      <c r="C33" s="347">
        <v>0</v>
      </c>
      <c r="D33" s="536">
        <v>0</v>
      </c>
      <c r="E33" s="538">
        <v>0</v>
      </c>
      <c r="F33" s="536">
        <v>0</v>
      </c>
      <c r="G33" s="536">
        <v>5809506.6299999999</v>
      </c>
      <c r="H33" s="536">
        <v>0</v>
      </c>
      <c r="I33" s="536">
        <v>-61179.64</v>
      </c>
      <c r="J33" s="536">
        <v>-431948.36000000697</v>
      </c>
      <c r="K33" s="539">
        <v>5316378.6299999896</v>
      </c>
      <c r="L33" s="453"/>
      <c r="M33" s="453"/>
      <c r="N33" s="315"/>
    </row>
    <row r="34" spans="1:23" hidden="1" x14ac:dyDescent="0.2">
      <c r="A34" s="447" t="s">
        <v>234</v>
      </c>
      <c r="B34" s="447">
        <v>0</v>
      </c>
      <c r="C34" s="447">
        <v>0</v>
      </c>
      <c r="D34" s="540">
        <v>0</v>
      </c>
      <c r="E34" s="540">
        <v>0</v>
      </c>
      <c r="F34" s="540">
        <v>0</v>
      </c>
      <c r="G34" s="540">
        <v>0</v>
      </c>
      <c r="H34" s="540">
        <v>0</v>
      </c>
      <c r="I34" s="540">
        <v>0</v>
      </c>
      <c r="J34" s="540">
        <v>0</v>
      </c>
      <c r="K34" s="538">
        <v>0</v>
      </c>
      <c r="M34" s="456"/>
    </row>
    <row r="35" spans="1:23" hidden="1" x14ac:dyDescent="0.2">
      <c r="A35" s="448" t="s">
        <v>215</v>
      </c>
      <c r="B35" s="448">
        <v>0</v>
      </c>
      <c r="C35" s="352">
        <v>0</v>
      </c>
      <c r="D35" s="529">
        <v>0</v>
      </c>
      <c r="E35" s="530">
        <v>0</v>
      </c>
      <c r="F35" s="529">
        <v>0</v>
      </c>
      <c r="G35" s="529">
        <v>0</v>
      </c>
      <c r="H35" s="529">
        <v>0</v>
      </c>
      <c r="I35" s="529">
        <v>0</v>
      </c>
      <c r="J35" s="535">
        <v>0</v>
      </c>
      <c r="K35" s="541">
        <v>0</v>
      </c>
      <c r="L35" s="456"/>
    </row>
    <row r="36" spans="1:23" hidden="1" x14ac:dyDescent="0.2">
      <c r="A36" s="448" t="s">
        <v>226</v>
      </c>
      <c r="B36" s="448">
        <v>0</v>
      </c>
      <c r="C36" s="352">
        <v>0</v>
      </c>
      <c r="D36" s="529">
        <v>0</v>
      </c>
      <c r="E36" s="530">
        <v>0</v>
      </c>
      <c r="F36" s="529">
        <v>0</v>
      </c>
      <c r="G36" s="529">
        <v>0</v>
      </c>
      <c r="H36" s="529">
        <v>0</v>
      </c>
      <c r="I36" s="529">
        <v>0</v>
      </c>
      <c r="J36" s="535">
        <v>0</v>
      </c>
      <c r="K36" s="541">
        <v>0</v>
      </c>
    </row>
    <row r="37" spans="1:23" hidden="1" x14ac:dyDescent="0.2">
      <c r="A37" s="448" t="s">
        <v>217</v>
      </c>
      <c r="B37" s="448">
        <v>0</v>
      </c>
      <c r="C37" s="352">
        <v>0</v>
      </c>
      <c r="D37" s="529">
        <v>0</v>
      </c>
      <c r="E37" s="530">
        <v>0</v>
      </c>
      <c r="F37" s="529">
        <v>0</v>
      </c>
      <c r="G37" s="529">
        <v>0</v>
      </c>
      <c r="H37" s="529">
        <v>0</v>
      </c>
      <c r="I37" s="529">
        <v>0</v>
      </c>
      <c r="J37" s="535">
        <v>0</v>
      </c>
      <c r="K37" s="541">
        <v>0</v>
      </c>
    </row>
    <row r="38" spans="1:23" hidden="1" x14ac:dyDescent="0.2">
      <c r="A38" s="448" t="s">
        <v>218</v>
      </c>
      <c r="B38" s="448">
        <v>0</v>
      </c>
      <c r="C38" s="352">
        <v>0</v>
      </c>
      <c r="D38" s="529">
        <v>0</v>
      </c>
      <c r="E38" s="530">
        <v>0</v>
      </c>
      <c r="F38" s="529">
        <v>0</v>
      </c>
      <c r="G38" s="529">
        <v>0</v>
      </c>
      <c r="H38" s="529">
        <v>0</v>
      </c>
      <c r="I38" s="529">
        <v>0</v>
      </c>
      <c r="J38" s="535">
        <v>0</v>
      </c>
      <c r="K38" s="541">
        <v>0</v>
      </c>
      <c r="N38" s="456"/>
    </row>
    <row r="39" spans="1:23" hidden="1" x14ac:dyDescent="0.2">
      <c r="A39" s="447" t="s">
        <v>235</v>
      </c>
      <c r="B39" s="447">
        <v>0</v>
      </c>
      <c r="C39" s="347">
        <v>0</v>
      </c>
      <c r="D39" s="536">
        <v>0</v>
      </c>
      <c r="E39" s="542">
        <v>33082.050000000003</v>
      </c>
      <c r="F39" s="536">
        <v>0</v>
      </c>
      <c r="G39" s="536">
        <v>-33082.050000000003</v>
      </c>
      <c r="H39" s="536">
        <v>0</v>
      </c>
      <c r="I39" s="536">
        <v>0</v>
      </c>
      <c r="J39" s="544">
        <v>-468282.73</v>
      </c>
      <c r="K39" s="536">
        <v>-468282.73</v>
      </c>
      <c r="L39" s="456"/>
      <c r="M39" s="457"/>
      <c r="S39" s="315"/>
      <c r="T39" s="315"/>
      <c r="U39" s="315"/>
      <c r="V39" s="315"/>
      <c r="W39" s="315"/>
    </row>
    <row r="40" spans="1:23" ht="15" hidden="1" x14ac:dyDescent="0.25">
      <c r="A40" s="444" t="s">
        <v>236</v>
      </c>
      <c r="B40" s="451">
        <v>189038.93</v>
      </c>
      <c r="C40" s="452">
        <v>0</v>
      </c>
      <c r="D40" s="537">
        <v>5054143.6100000003</v>
      </c>
      <c r="E40" s="537">
        <v>-1993916.87</v>
      </c>
      <c r="F40" s="537">
        <v>0</v>
      </c>
      <c r="G40" s="537">
        <v>5809506.6299999999</v>
      </c>
      <c r="H40" s="537">
        <v>0</v>
      </c>
      <c r="I40" s="537">
        <v>-193688.75</v>
      </c>
      <c r="J40" s="537">
        <v>40690316.789999999</v>
      </c>
      <c r="K40" s="533">
        <v>49555400.340000004</v>
      </c>
      <c r="S40" s="315"/>
      <c r="T40" s="315"/>
      <c r="U40" s="315"/>
      <c r="V40" s="315"/>
      <c r="W40" s="315"/>
    </row>
    <row r="41" spans="1:23" hidden="1" x14ac:dyDescent="0.2">
      <c r="A41" s="447" t="s">
        <v>237</v>
      </c>
      <c r="B41" s="448">
        <v>0</v>
      </c>
      <c r="C41" s="352">
        <v>0</v>
      </c>
      <c r="D41" s="534">
        <v>0</v>
      </c>
      <c r="E41" s="530">
        <v>0</v>
      </c>
      <c r="F41" s="529">
        <v>0</v>
      </c>
      <c r="G41" s="529">
        <v>0</v>
      </c>
      <c r="H41" s="529">
        <v>0</v>
      </c>
      <c r="I41" s="529">
        <v>0</v>
      </c>
      <c r="J41" s="545">
        <v>-1907567.17</v>
      </c>
      <c r="K41" s="536">
        <v>-1907567.17</v>
      </c>
      <c r="L41" s="454"/>
      <c r="M41" s="315"/>
      <c r="N41" s="315"/>
    </row>
    <row r="42" spans="1:23" hidden="1" x14ac:dyDescent="0.2">
      <c r="A42" s="447" t="s">
        <v>238</v>
      </c>
      <c r="B42" s="448">
        <v>0</v>
      </c>
      <c r="C42" s="352">
        <v>0</v>
      </c>
      <c r="D42" s="529">
        <v>0</v>
      </c>
      <c r="E42" s="530">
        <v>0</v>
      </c>
      <c r="F42" s="525">
        <v>0</v>
      </c>
      <c r="G42" s="525">
        <v>0</v>
      </c>
      <c r="H42" s="525">
        <v>0</v>
      </c>
      <c r="I42" s="525">
        <v>0</v>
      </c>
      <c r="J42" s="532">
        <v>0</v>
      </c>
      <c r="K42" s="531">
        <v>0</v>
      </c>
      <c r="L42" s="455"/>
      <c r="M42" s="315"/>
      <c r="N42" s="315"/>
    </row>
    <row r="43" spans="1:23" hidden="1" x14ac:dyDescent="0.2">
      <c r="A43" s="447" t="s">
        <v>231</v>
      </c>
      <c r="B43" s="448">
        <v>0</v>
      </c>
      <c r="C43" s="352">
        <v>0</v>
      </c>
      <c r="D43" s="529">
        <v>0</v>
      </c>
      <c r="E43" s="530">
        <v>0</v>
      </c>
      <c r="F43" s="525">
        <v>0</v>
      </c>
      <c r="G43" s="525">
        <v>0</v>
      </c>
      <c r="H43" s="525">
        <v>0</v>
      </c>
      <c r="I43" s="525">
        <v>0</v>
      </c>
      <c r="J43" s="543">
        <v>0</v>
      </c>
      <c r="K43" s="531">
        <v>0</v>
      </c>
      <c r="L43" s="455"/>
      <c r="M43" s="315"/>
      <c r="N43" s="315"/>
    </row>
    <row r="44" spans="1:23" ht="15" hidden="1" x14ac:dyDescent="0.25">
      <c r="A44" s="444" t="s">
        <v>239</v>
      </c>
      <c r="B44" s="451">
        <v>189038.93</v>
      </c>
      <c r="C44" s="451">
        <v>0</v>
      </c>
      <c r="D44" s="537">
        <v>5054143.6100000003</v>
      </c>
      <c r="E44" s="537">
        <v>-1993916.87</v>
      </c>
      <c r="F44" s="537">
        <v>0</v>
      </c>
      <c r="G44" s="537">
        <v>5809506.6299999999</v>
      </c>
      <c r="H44" s="537">
        <v>0</v>
      </c>
      <c r="I44" s="537">
        <v>-193688.75</v>
      </c>
      <c r="J44" s="537">
        <v>38782749.619999997</v>
      </c>
      <c r="K44" s="537">
        <v>47647833.170000002</v>
      </c>
      <c r="L44" s="315"/>
      <c r="M44" s="315"/>
      <c r="N44" s="315"/>
    </row>
    <row r="45" spans="1:23" hidden="1" x14ac:dyDescent="0.2">
      <c r="A45" s="447" t="s">
        <v>233</v>
      </c>
      <c r="B45" s="447">
        <v>0</v>
      </c>
      <c r="C45" s="347">
        <v>0</v>
      </c>
      <c r="D45" s="536">
        <v>0</v>
      </c>
      <c r="E45" s="538">
        <v>0</v>
      </c>
      <c r="F45" s="536">
        <v>0</v>
      </c>
      <c r="G45" s="536">
        <v>-256742.35</v>
      </c>
      <c r="H45" s="536">
        <v>0</v>
      </c>
      <c r="I45" s="536">
        <v>91153.07</v>
      </c>
      <c r="J45" s="536">
        <v>-2274591.6807251698</v>
      </c>
      <c r="K45" s="539">
        <v>-2440180.9607251701</v>
      </c>
      <c r="L45" s="453"/>
      <c r="M45" s="453"/>
      <c r="N45" s="315"/>
    </row>
    <row r="46" spans="1:23" hidden="1" x14ac:dyDescent="0.2">
      <c r="A46" s="447" t="s">
        <v>234</v>
      </c>
      <c r="B46" s="447">
        <v>0</v>
      </c>
      <c r="C46" s="447">
        <v>0</v>
      </c>
      <c r="D46" s="540">
        <v>0</v>
      </c>
      <c r="E46" s="540">
        <v>0</v>
      </c>
      <c r="F46" s="540">
        <v>0</v>
      </c>
      <c r="G46" s="540">
        <v>0</v>
      </c>
      <c r="H46" s="540">
        <v>0</v>
      </c>
      <c r="I46" s="540">
        <v>0</v>
      </c>
      <c r="J46" s="540">
        <v>0</v>
      </c>
      <c r="K46" s="538">
        <v>0</v>
      </c>
      <c r="M46" s="456"/>
      <c r="N46" s="458" t="s">
        <v>240</v>
      </c>
      <c r="O46" s="459"/>
      <c r="P46" s="460"/>
    </row>
    <row r="47" spans="1:23" hidden="1" x14ac:dyDescent="0.2">
      <c r="A47" s="448" t="s">
        <v>215</v>
      </c>
      <c r="B47" s="448">
        <v>0</v>
      </c>
      <c r="C47" s="352">
        <v>0</v>
      </c>
      <c r="D47" s="529">
        <v>0</v>
      </c>
      <c r="E47" s="530">
        <v>0</v>
      </c>
      <c r="F47" s="529">
        <v>0</v>
      </c>
      <c r="G47" s="529">
        <v>0</v>
      </c>
      <c r="H47" s="529">
        <v>0</v>
      </c>
      <c r="I47" s="529">
        <v>0</v>
      </c>
      <c r="J47" s="535">
        <v>0</v>
      </c>
      <c r="K47" s="541">
        <v>0</v>
      </c>
      <c r="N47" s="461"/>
    </row>
    <row r="48" spans="1:23" hidden="1" x14ac:dyDescent="0.2">
      <c r="A48" s="448" t="s">
        <v>226</v>
      </c>
      <c r="B48" s="448">
        <v>0</v>
      </c>
      <c r="C48" s="352">
        <v>0</v>
      </c>
      <c r="D48" s="529">
        <v>0</v>
      </c>
      <c r="E48" s="530">
        <v>0</v>
      </c>
      <c r="F48" s="529">
        <v>0</v>
      </c>
      <c r="G48" s="529">
        <v>0</v>
      </c>
      <c r="H48" s="529">
        <v>0</v>
      </c>
      <c r="I48" s="529">
        <v>0</v>
      </c>
      <c r="J48" s="535">
        <v>0</v>
      </c>
      <c r="K48" s="541">
        <v>0</v>
      </c>
      <c r="N48" s="462" t="s">
        <v>241</v>
      </c>
    </row>
    <row r="49" spans="1:23" hidden="1" x14ac:dyDescent="0.2">
      <c r="A49" s="448" t="s">
        <v>217</v>
      </c>
      <c r="B49" s="448">
        <v>0</v>
      </c>
      <c r="C49" s="352">
        <v>0</v>
      </c>
      <c r="D49" s="529">
        <v>0</v>
      </c>
      <c r="E49" s="530">
        <v>0</v>
      </c>
      <c r="F49" s="529">
        <v>0</v>
      </c>
      <c r="G49" s="529">
        <v>0</v>
      </c>
      <c r="H49" s="529">
        <v>0</v>
      </c>
      <c r="I49" s="529">
        <v>0</v>
      </c>
      <c r="J49" s="535">
        <v>0</v>
      </c>
      <c r="K49" s="541">
        <v>0</v>
      </c>
      <c r="N49" s="461"/>
    </row>
    <row r="50" spans="1:23" hidden="1" x14ac:dyDescent="0.2">
      <c r="A50" s="448" t="s">
        <v>218</v>
      </c>
      <c r="B50" s="448">
        <v>0</v>
      </c>
      <c r="C50" s="352">
        <v>0</v>
      </c>
      <c r="D50" s="529">
        <v>0</v>
      </c>
      <c r="E50" s="530">
        <v>0</v>
      </c>
      <c r="F50" s="529">
        <v>0</v>
      </c>
      <c r="G50" s="529">
        <v>0</v>
      </c>
      <c r="H50" s="529">
        <v>0</v>
      </c>
      <c r="I50" s="529">
        <v>0</v>
      </c>
      <c r="J50" s="535">
        <v>0</v>
      </c>
      <c r="K50" s="541">
        <v>0</v>
      </c>
      <c r="N50" s="463"/>
    </row>
    <row r="51" spans="1:23" hidden="1" x14ac:dyDescent="0.2">
      <c r="A51" s="447" t="s">
        <v>235</v>
      </c>
      <c r="B51" s="447">
        <v>0</v>
      </c>
      <c r="C51" s="347">
        <v>0</v>
      </c>
      <c r="D51" s="536">
        <v>0</v>
      </c>
      <c r="E51" s="546">
        <v>5809506.6299999999</v>
      </c>
      <c r="F51" s="547">
        <v>0</v>
      </c>
      <c r="G51" s="536">
        <v>-5809506.6299999999</v>
      </c>
      <c r="H51" s="536">
        <v>0</v>
      </c>
      <c r="I51" s="536">
        <v>0</v>
      </c>
      <c r="J51" s="544">
        <v>-3953.89</v>
      </c>
      <c r="K51" s="536">
        <v>-3953.89</v>
      </c>
      <c r="L51" s="456"/>
      <c r="M51" s="457"/>
      <c r="N51" s="461"/>
      <c r="S51" s="315"/>
      <c r="T51" s="315"/>
      <c r="U51" s="315"/>
      <c r="V51" s="315"/>
      <c r="W51" s="315"/>
    </row>
    <row r="52" spans="1:23" ht="27" hidden="1" x14ac:dyDescent="0.35">
      <c r="A52" s="444" t="s">
        <v>242</v>
      </c>
      <c r="B52" s="451">
        <v>189038.93</v>
      </c>
      <c r="C52" s="452">
        <v>0</v>
      </c>
      <c r="D52" s="537">
        <v>5054143.6100000003</v>
      </c>
      <c r="E52" s="537">
        <v>3815589.76</v>
      </c>
      <c r="F52" s="537">
        <v>0</v>
      </c>
      <c r="G52" s="537">
        <v>-256742.35</v>
      </c>
      <c r="H52" s="537">
        <v>0</v>
      </c>
      <c r="I52" s="537">
        <v>-102535.67999999999</v>
      </c>
      <c r="J52" s="537">
        <v>36504204.049274802</v>
      </c>
      <c r="K52" s="533">
        <v>45203698.319274798</v>
      </c>
      <c r="L52" s="464">
        <v>47732504.539274797</v>
      </c>
      <c r="N52" s="462"/>
      <c r="S52" s="315"/>
      <c r="T52" s="315"/>
      <c r="U52" s="315"/>
      <c r="V52" s="315"/>
      <c r="W52" s="315"/>
    </row>
    <row r="53" spans="1:23" s="314" customFormat="1" hidden="1" x14ac:dyDescent="0.2">
      <c r="A53" s="447" t="s">
        <v>243</v>
      </c>
      <c r="B53" s="448">
        <v>0</v>
      </c>
      <c r="C53" s="352">
        <v>0</v>
      </c>
      <c r="D53" s="548">
        <v>0</v>
      </c>
      <c r="E53" s="549">
        <v>0</v>
      </c>
      <c r="F53" s="550">
        <v>0</v>
      </c>
      <c r="G53" s="550">
        <v>0</v>
      </c>
      <c r="H53" s="550">
        <v>0</v>
      </c>
      <c r="I53" s="550">
        <v>0</v>
      </c>
      <c r="J53" s="550">
        <v>0</v>
      </c>
      <c r="K53" s="536">
        <v>0</v>
      </c>
      <c r="L53" s="466"/>
      <c r="M53" s="319"/>
      <c r="N53" s="319"/>
    </row>
    <row r="54" spans="1:23" s="314" customFormat="1" hidden="1" x14ac:dyDescent="0.2">
      <c r="A54" s="447" t="s">
        <v>244</v>
      </c>
      <c r="B54" s="448">
        <v>0</v>
      </c>
      <c r="C54" s="352">
        <v>0</v>
      </c>
      <c r="D54" s="550">
        <v>0</v>
      </c>
      <c r="E54" s="549">
        <v>0</v>
      </c>
      <c r="F54" s="543">
        <v>0</v>
      </c>
      <c r="G54" s="543">
        <v>0</v>
      </c>
      <c r="H54" s="543">
        <v>0</v>
      </c>
      <c r="I54" s="543">
        <v>0</v>
      </c>
      <c r="J54" s="543">
        <v>0</v>
      </c>
      <c r="K54" s="531">
        <v>0</v>
      </c>
      <c r="L54" s="467"/>
      <c r="M54" s="319"/>
      <c r="N54" s="319"/>
    </row>
    <row r="55" spans="1:23" s="314" customFormat="1" hidden="1" x14ac:dyDescent="0.2">
      <c r="A55" s="447" t="s">
        <v>231</v>
      </c>
      <c r="B55" s="448">
        <v>0</v>
      </c>
      <c r="C55" s="352">
        <v>0</v>
      </c>
      <c r="D55" s="550">
        <v>0</v>
      </c>
      <c r="E55" s="549">
        <v>0</v>
      </c>
      <c r="F55" s="543">
        <v>0</v>
      </c>
      <c r="G55" s="543">
        <v>0</v>
      </c>
      <c r="H55" s="543">
        <v>0</v>
      </c>
      <c r="I55" s="543">
        <v>0</v>
      </c>
      <c r="J55" s="543">
        <v>0</v>
      </c>
      <c r="K55" s="531">
        <v>0</v>
      </c>
      <c r="L55" s="467"/>
      <c r="M55" s="319"/>
      <c r="N55" s="319"/>
    </row>
    <row r="56" spans="1:23" s="314" customFormat="1" ht="15" hidden="1" x14ac:dyDescent="0.25">
      <c r="A56" s="444" t="s">
        <v>245</v>
      </c>
      <c r="B56" s="451">
        <v>189038.93</v>
      </c>
      <c r="C56" s="451">
        <v>0</v>
      </c>
      <c r="D56" s="537">
        <v>5054143.6100000003</v>
      </c>
      <c r="E56" s="537">
        <v>3815589.76</v>
      </c>
      <c r="F56" s="537">
        <v>0</v>
      </c>
      <c r="G56" s="537">
        <v>-256742.35</v>
      </c>
      <c r="H56" s="537">
        <v>0</v>
      </c>
      <c r="I56" s="537">
        <v>-102535.67999999999</v>
      </c>
      <c r="J56" s="537">
        <v>36504204.049274802</v>
      </c>
      <c r="K56" s="537">
        <v>45203698.319274798</v>
      </c>
      <c r="L56" s="319"/>
      <c r="M56" s="319"/>
      <c r="N56" s="319"/>
    </row>
    <row r="57" spans="1:23" s="314" customFormat="1" hidden="1" x14ac:dyDescent="0.2">
      <c r="A57" s="447" t="s">
        <v>224</v>
      </c>
      <c r="B57" s="447">
        <v>0</v>
      </c>
      <c r="C57" s="347">
        <v>0</v>
      </c>
      <c r="D57" s="536">
        <v>0</v>
      </c>
      <c r="E57" s="538">
        <v>0</v>
      </c>
      <c r="F57" s="536">
        <v>0</v>
      </c>
      <c r="G57" s="536">
        <v>-613872.19999999995</v>
      </c>
      <c r="H57" s="536">
        <v>0</v>
      </c>
      <c r="I57" s="536">
        <v>57349.51</v>
      </c>
      <c r="J57" s="551">
        <v>-2981690.5799999898</v>
      </c>
      <c r="K57" s="552">
        <v>-3538213.2699999898</v>
      </c>
      <c r="L57" s="465" t="s">
        <v>246</v>
      </c>
      <c r="M57" s="465"/>
      <c r="N57" s="319"/>
    </row>
    <row r="58" spans="1:23" s="314" customFormat="1" hidden="1" x14ac:dyDescent="0.2">
      <c r="A58" s="447" t="s">
        <v>225</v>
      </c>
      <c r="B58" s="447">
        <v>0</v>
      </c>
      <c r="C58" s="447">
        <v>0</v>
      </c>
      <c r="D58" s="540">
        <v>0</v>
      </c>
      <c r="E58" s="540">
        <v>0</v>
      </c>
      <c r="F58" s="540">
        <v>0</v>
      </c>
      <c r="G58" s="540">
        <v>0</v>
      </c>
      <c r="H58" s="540">
        <v>0</v>
      </c>
      <c r="I58" s="540">
        <v>0</v>
      </c>
      <c r="J58" s="540">
        <v>0</v>
      </c>
      <c r="K58" s="538">
        <v>0</v>
      </c>
      <c r="M58" s="438"/>
      <c r="N58" s="468" t="s">
        <v>240</v>
      </c>
      <c r="O58" s="459"/>
      <c r="P58" s="460"/>
    </row>
    <row r="59" spans="1:23" s="314" customFormat="1" hidden="1" x14ac:dyDescent="0.2">
      <c r="A59" s="448" t="s">
        <v>215</v>
      </c>
      <c r="B59" s="448">
        <v>0</v>
      </c>
      <c r="C59" s="352">
        <v>0</v>
      </c>
      <c r="D59" s="550">
        <v>0</v>
      </c>
      <c r="E59" s="549">
        <v>0</v>
      </c>
      <c r="F59" s="550">
        <v>0</v>
      </c>
      <c r="G59" s="550">
        <v>0</v>
      </c>
      <c r="H59" s="550">
        <v>0</v>
      </c>
      <c r="I59" s="550">
        <v>0</v>
      </c>
      <c r="J59" s="550">
        <v>0</v>
      </c>
      <c r="K59" s="541">
        <v>0</v>
      </c>
    </row>
    <row r="60" spans="1:23" s="314" customFormat="1" hidden="1" x14ac:dyDescent="0.2">
      <c r="A60" s="448" t="s">
        <v>226</v>
      </c>
      <c r="B60" s="448">
        <v>0</v>
      </c>
      <c r="C60" s="352">
        <v>0</v>
      </c>
      <c r="D60" s="550">
        <v>0</v>
      </c>
      <c r="E60" s="549">
        <v>0</v>
      </c>
      <c r="F60" s="550">
        <v>0</v>
      </c>
      <c r="G60" s="550">
        <v>0</v>
      </c>
      <c r="H60" s="550">
        <v>0</v>
      </c>
      <c r="I60" s="550">
        <v>0</v>
      </c>
      <c r="J60" s="550">
        <v>0</v>
      </c>
      <c r="K60" s="541">
        <v>0</v>
      </c>
      <c r="N60" s="441" t="s">
        <v>241</v>
      </c>
    </row>
    <row r="61" spans="1:23" s="314" customFormat="1" hidden="1" x14ac:dyDescent="0.2">
      <c r="A61" s="448" t="s">
        <v>217</v>
      </c>
      <c r="B61" s="448">
        <v>0</v>
      </c>
      <c r="C61" s="352">
        <v>0</v>
      </c>
      <c r="D61" s="550">
        <v>0</v>
      </c>
      <c r="E61" s="549">
        <v>0</v>
      </c>
      <c r="F61" s="550">
        <v>0</v>
      </c>
      <c r="G61" s="550">
        <v>0</v>
      </c>
      <c r="H61" s="550">
        <v>0</v>
      </c>
      <c r="I61" s="550">
        <v>0</v>
      </c>
      <c r="J61" s="550">
        <v>0</v>
      </c>
      <c r="K61" s="541">
        <v>0</v>
      </c>
    </row>
    <row r="62" spans="1:23" s="314" customFormat="1" hidden="1" x14ac:dyDescent="0.2">
      <c r="A62" s="448" t="s">
        <v>218</v>
      </c>
      <c r="B62" s="448">
        <v>0</v>
      </c>
      <c r="C62" s="352">
        <v>0</v>
      </c>
      <c r="D62" s="550">
        <v>0</v>
      </c>
      <c r="E62" s="549">
        <v>0</v>
      </c>
      <c r="F62" s="550">
        <v>0</v>
      </c>
      <c r="G62" s="550">
        <v>0</v>
      </c>
      <c r="H62" s="550">
        <v>0</v>
      </c>
      <c r="I62" s="550">
        <v>0</v>
      </c>
      <c r="J62" s="550">
        <v>0</v>
      </c>
      <c r="K62" s="541">
        <v>0</v>
      </c>
      <c r="N62" s="438"/>
    </row>
    <row r="63" spans="1:23" s="314" customFormat="1" hidden="1" x14ac:dyDescent="0.2">
      <c r="A63" s="447" t="s">
        <v>227</v>
      </c>
      <c r="B63" s="447">
        <v>0</v>
      </c>
      <c r="C63" s="347">
        <v>0</v>
      </c>
      <c r="D63" s="536">
        <v>0</v>
      </c>
      <c r="E63" s="546">
        <v>-256742.35</v>
      </c>
      <c r="F63" s="547">
        <v>0</v>
      </c>
      <c r="G63" s="536">
        <v>256742.35</v>
      </c>
      <c r="H63" s="536">
        <v>0</v>
      </c>
      <c r="I63" s="536">
        <v>0</v>
      </c>
      <c r="J63" s="536">
        <v>-12239.04</v>
      </c>
      <c r="K63" s="536">
        <v>-12239.04</v>
      </c>
      <c r="L63" s="438"/>
      <c r="S63" s="319"/>
      <c r="T63" s="319"/>
      <c r="U63" s="319"/>
      <c r="V63" s="319"/>
      <c r="W63" s="319"/>
    </row>
    <row r="64" spans="1:23" s="314" customFormat="1" ht="27" hidden="1" x14ac:dyDescent="0.35">
      <c r="A64" s="444" t="s">
        <v>247</v>
      </c>
      <c r="B64" s="451">
        <v>189038.93</v>
      </c>
      <c r="C64" s="452">
        <v>0</v>
      </c>
      <c r="D64" s="537">
        <v>5054143.6100000003</v>
      </c>
      <c r="E64" s="537">
        <v>3558847.41</v>
      </c>
      <c r="F64" s="537">
        <v>0</v>
      </c>
      <c r="G64" s="537">
        <v>-613872.19999999995</v>
      </c>
      <c r="H64" s="537">
        <v>0</v>
      </c>
      <c r="I64" s="537">
        <v>-45186.17</v>
      </c>
      <c r="J64" s="537">
        <v>33510274.429274801</v>
      </c>
      <c r="K64" s="533">
        <v>41653246.009274803</v>
      </c>
      <c r="L64" s="464">
        <v>-7.2514265775680499E-4</v>
      </c>
      <c r="M64" s="319" t="s">
        <v>248</v>
      </c>
      <c r="N64" s="441"/>
      <c r="S64" s="319"/>
      <c r="T64" s="319"/>
      <c r="U64" s="319"/>
      <c r="V64" s="319"/>
      <c r="W64" s="319"/>
    </row>
    <row r="65" spans="1:23" s="314" customFormat="1" hidden="1" x14ac:dyDescent="0.2">
      <c r="A65" s="447" t="s">
        <v>249</v>
      </c>
      <c r="B65" s="448">
        <v>0</v>
      </c>
      <c r="C65" s="352">
        <v>0</v>
      </c>
      <c r="D65" s="548">
        <v>0</v>
      </c>
      <c r="E65" s="549">
        <v>0</v>
      </c>
      <c r="F65" s="550">
        <v>0</v>
      </c>
      <c r="G65" s="550">
        <v>0</v>
      </c>
      <c r="H65" s="550">
        <v>0</v>
      </c>
      <c r="I65" s="550">
        <v>0</v>
      </c>
      <c r="J65" s="550">
        <v>0</v>
      </c>
      <c r="K65" s="536">
        <v>0</v>
      </c>
      <c r="L65" s="466"/>
      <c r="M65" s="319"/>
      <c r="N65" s="319"/>
    </row>
    <row r="66" spans="1:23" s="314" customFormat="1" hidden="1" x14ac:dyDescent="0.2">
      <c r="A66" s="447" t="s">
        <v>250</v>
      </c>
      <c r="B66" s="448">
        <v>0</v>
      </c>
      <c r="C66" s="352">
        <v>0</v>
      </c>
      <c r="D66" s="550">
        <v>0</v>
      </c>
      <c r="E66" s="549">
        <v>0</v>
      </c>
      <c r="F66" s="543">
        <v>0</v>
      </c>
      <c r="G66" s="543">
        <v>0</v>
      </c>
      <c r="H66" s="543">
        <v>0</v>
      </c>
      <c r="I66" s="543">
        <v>0</v>
      </c>
      <c r="J66" s="543">
        <v>0</v>
      </c>
      <c r="K66" s="531">
        <v>0</v>
      </c>
      <c r="L66" s="467"/>
      <c r="M66" s="319"/>
      <c r="N66" s="319"/>
    </row>
    <row r="67" spans="1:23" s="314" customFormat="1" hidden="1" x14ac:dyDescent="0.2">
      <c r="A67" s="447" t="s">
        <v>231</v>
      </c>
      <c r="B67" s="448">
        <v>0</v>
      </c>
      <c r="C67" s="352">
        <v>0</v>
      </c>
      <c r="D67" s="550">
        <v>0</v>
      </c>
      <c r="E67" s="549">
        <v>0</v>
      </c>
      <c r="F67" s="543">
        <v>0</v>
      </c>
      <c r="G67" s="543">
        <v>0</v>
      </c>
      <c r="H67" s="543">
        <v>0</v>
      </c>
      <c r="I67" s="543">
        <v>0</v>
      </c>
      <c r="J67" s="543">
        <v>0</v>
      </c>
      <c r="K67" s="531">
        <v>0</v>
      </c>
      <c r="L67" s="467"/>
      <c r="M67" s="319"/>
      <c r="N67" s="319"/>
    </row>
    <row r="68" spans="1:23" s="314" customFormat="1" ht="15" hidden="1" x14ac:dyDescent="0.25">
      <c r="A68" s="444" t="s">
        <v>251</v>
      </c>
      <c r="B68" s="451">
        <v>189038.93</v>
      </c>
      <c r="C68" s="451">
        <v>0</v>
      </c>
      <c r="D68" s="537">
        <v>5054143.6100000003</v>
      </c>
      <c r="E68" s="537">
        <v>3558847.41</v>
      </c>
      <c r="F68" s="537">
        <v>0</v>
      </c>
      <c r="G68" s="537">
        <v>-613872.19999999995</v>
      </c>
      <c r="H68" s="537">
        <v>0</v>
      </c>
      <c r="I68" s="537">
        <v>-45186.17</v>
      </c>
      <c r="J68" s="537">
        <v>33510274.429274801</v>
      </c>
      <c r="K68" s="537">
        <v>41653246.009274803</v>
      </c>
      <c r="L68" s="465"/>
      <c r="M68" s="319"/>
      <c r="N68" s="319"/>
    </row>
    <row r="69" spans="1:23" s="314" customFormat="1" hidden="1" x14ac:dyDescent="0.2">
      <c r="A69" s="447" t="s">
        <v>224</v>
      </c>
      <c r="B69" s="447">
        <v>0</v>
      </c>
      <c r="C69" s="347">
        <v>0</v>
      </c>
      <c r="D69" s="536">
        <v>0</v>
      </c>
      <c r="E69" s="538">
        <v>0</v>
      </c>
      <c r="F69" s="536">
        <v>0</v>
      </c>
      <c r="G69" s="536">
        <v>1228156.04</v>
      </c>
      <c r="H69" s="536">
        <v>0</v>
      </c>
      <c r="I69" s="536">
        <v>24619.48</v>
      </c>
      <c r="J69" s="536">
        <v>-3777962.54</v>
      </c>
      <c r="K69" s="539">
        <v>-2525187.02</v>
      </c>
      <c r="L69" s="465" t="s">
        <v>246</v>
      </c>
      <c r="M69" s="465"/>
      <c r="N69" s="319"/>
    </row>
    <row r="70" spans="1:23" s="314" customFormat="1" hidden="1" x14ac:dyDescent="0.2">
      <c r="A70" s="447" t="s">
        <v>225</v>
      </c>
      <c r="B70" s="447">
        <v>0</v>
      </c>
      <c r="C70" s="447">
        <v>0</v>
      </c>
      <c r="D70" s="540">
        <v>0</v>
      </c>
      <c r="E70" s="540">
        <v>0</v>
      </c>
      <c r="F70" s="540">
        <v>0</v>
      </c>
      <c r="G70" s="540">
        <v>0</v>
      </c>
      <c r="H70" s="540">
        <v>0</v>
      </c>
      <c r="I70" s="540">
        <v>0</v>
      </c>
      <c r="J70" s="540">
        <v>0</v>
      </c>
      <c r="K70" s="538">
        <v>0</v>
      </c>
      <c r="M70" s="438"/>
      <c r="N70" s="468" t="s">
        <v>240</v>
      </c>
      <c r="O70" s="459"/>
      <c r="P70" s="460"/>
    </row>
    <row r="71" spans="1:23" s="314" customFormat="1" hidden="1" x14ac:dyDescent="0.2">
      <c r="A71" s="448" t="s">
        <v>215</v>
      </c>
      <c r="B71" s="448">
        <v>0</v>
      </c>
      <c r="C71" s="352">
        <v>0</v>
      </c>
      <c r="D71" s="550">
        <v>0</v>
      </c>
      <c r="E71" s="549">
        <v>0</v>
      </c>
      <c r="F71" s="550">
        <v>0</v>
      </c>
      <c r="G71" s="550">
        <v>0</v>
      </c>
      <c r="H71" s="550">
        <v>0</v>
      </c>
      <c r="I71" s="550">
        <v>0</v>
      </c>
      <c r="J71" s="550">
        <v>0</v>
      </c>
      <c r="K71" s="541">
        <v>0</v>
      </c>
    </row>
    <row r="72" spans="1:23" s="314" customFormat="1" hidden="1" x14ac:dyDescent="0.2">
      <c r="A72" s="448" t="s">
        <v>226</v>
      </c>
      <c r="B72" s="448">
        <v>0</v>
      </c>
      <c r="C72" s="352">
        <v>0</v>
      </c>
      <c r="D72" s="550">
        <v>0</v>
      </c>
      <c r="E72" s="549">
        <v>0</v>
      </c>
      <c r="F72" s="550">
        <v>0</v>
      </c>
      <c r="G72" s="550">
        <v>0</v>
      </c>
      <c r="H72" s="550">
        <v>0</v>
      </c>
      <c r="I72" s="550">
        <v>0</v>
      </c>
      <c r="J72" s="550">
        <v>0</v>
      </c>
      <c r="K72" s="541">
        <v>0</v>
      </c>
      <c r="N72" s="441" t="s">
        <v>241</v>
      </c>
    </row>
    <row r="73" spans="1:23" s="314" customFormat="1" hidden="1" x14ac:dyDescent="0.2">
      <c r="A73" s="448" t="s">
        <v>217</v>
      </c>
      <c r="B73" s="448">
        <v>0</v>
      </c>
      <c r="C73" s="352">
        <v>0</v>
      </c>
      <c r="D73" s="550">
        <v>0</v>
      </c>
      <c r="E73" s="549">
        <v>0</v>
      </c>
      <c r="F73" s="550">
        <v>0</v>
      </c>
      <c r="G73" s="550">
        <v>0</v>
      </c>
      <c r="H73" s="550">
        <v>0</v>
      </c>
      <c r="I73" s="550">
        <v>0</v>
      </c>
      <c r="J73" s="550">
        <v>0</v>
      </c>
      <c r="K73" s="541">
        <v>0</v>
      </c>
    </row>
    <row r="74" spans="1:23" s="314" customFormat="1" hidden="1" x14ac:dyDescent="0.2">
      <c r="A74" s="448" t="s">
        <v>218</v>
      </c>
      <c r="B74" s="448">
        <v>0</v>
      </c>
      <c r="C74" s="352">
        <v>0</v>
      </c>
      <c r="D74" s="550">
        <v>0</v>
      </c>
      <c r="E74" s="549">
        <v>0</v>
      </c>
      <c r="F74" s="550">
        <v>0</v>
      </c>
      <c r="G74" s="550">
        <v>0</v>
      </c>
      <c r="H74" s="550">
        <v>0</v>
      </c>
      <c r="I74" s="550">
        <v>0</v>
      </c>
      <c r="J74" s="550">
        <v>0</v>
      </c>
      <c r="K74" s="541">
        <v>0</v>
      </c>
      <c r="N74" s="438"/>
    </row>
    <row r="75" spans="1:23" s="314" customFormat="1" hidden="1" x14ac:dyDescent="0.2">
      <c r="A75" s="447" t="s">
        <v>227</v>
      </c>
      <c r="B75" s="447">
        <v>0</v>
      </c>
      <c r="C75" s="347">
        <v>0</v>
      </c>
      <c r="D75" s="536">
        <v>-5054143.6100000003</v>
      </c>
      <c r="E75" s="546">
        <v>1173526.7</v>
      </c>
      <c r="F75" s="542">
        <v>3266744.71</v>
      </c>
      <c r="G75" s="547">
        <v>613872.19999999995</v>
      </c>
      <c r="H75" s="547"/>
      <c r="I75" s="536">
        <v>0</v>
      </c>
      <c r="J75" s="536">
        <v>-3619.2</v>
      </c>
      <c r="K75" s="536">
        <v>-3619.2000000002299</v>
      </c>
      <c r="L75" s="438"/>
      <c r="S75" s="319"/>
      <c r="T75" s="319"/>
      <c r="U75" s="319"/>
      <c r="V75" s="319"/>
      <c r="W75" s="319"/>
    </row>
    <row r="76" spans="1:23" s="461" customFormat="1" ht="27" hidden="1" x14ac:dyDescent="0.35">
      <c r="A76" s="444" t="s">
        <v>252</v>
      </c>
      <c r="B76" s="451">
        <v>189038.93</v>
      </c>
      <c r="C76" s="452">
        <v>0</v>
      </c>
      <c r="D76" s="537">
        <v>0</v>
      </c>
      <c r="E76" s="537">
        <v>4732374.1100000003</v>
      </c>
      <c r="F76" s="537">
        <v>3266744.71</v>
      </c>
      <c r="G76" s="537">
        <v>1228156.04</v>
      </c>
      <c r="H76" s="537">
        <v>0</v>
      </c>
      <c r="I76" s="537">
        <v>-20566.689999999999</v>
      </c>
      <c r="J76" s="537">
        <v>29728692.689274799</v>
      </c>
      <c r="K76" s="533">
        <v>39124439.789274797</v>
      </c>
      <c r="L76" s="464">
        <v>-7.2515010833740202E-4</v>
      </c>
      <c r="M76" s="469" t="s">
        <v>248</v>
      </c>
      <c r="N76" s="462"/>
      <c r="S76" s="469"/>
      <c r="T76" s="469"/>
      <c r="U76" s="469"/>
      <c r="V76" s="469"/>
      <c r="W76" s="469"/>
    </row>
    <row r="77" spans="1:23" s="314" customFormat="1" hidden="1" x14ac:dyDescent="0.2">
      <c r="A77" s="447" t="s">
        <v>249</v>
      </c>
      <c r="B77" s="448">
        <v>0</v>
      </c>
      <c r="C77" s="352">
        <v>0</v>
      </c>
      <c r="D77" s="548">
        <v>0</v>
      </c>
      <c r="E77" s="549">
        <v>0</v>
      </c>
      <c r="F77" s="550">
        <v>0</v>
      </c>
      <c r="G77" s="550">
        <v>0</v>
      </c>
      <c r="H77" s="550">
        <v>0</v>
      </c>
      <c r="I77" s="550">
        <v>0</v>
      </c>
      <c r="J77" s="550">
        <v>0</v>
      </c>
      <c r="K77" s="536">
        <v>0</v>
      </c>
      <c r="L77" s="466"/>
      <c r="M77" s="319"/>
      <c r="N77" s="319"/>
    </row>
    <row r="78" spans="1:23" s="314" customFormat="1" hidden="1" x14ac:dyDescent="0.2">
      <c r="A78" s="447" t="s">
        <v>250</v>
      </c>
      <c r="B78" s="470">
        <v>0</v>
      </c>
      <c r="C78" s="352">
        <v>0</v>
      </c>
      <c r="D78" s="550">
        <v>0</v>
      </c>
      <c r="E78" s="549">
        <v>0</v>
      </c>
      <c r="F78" s="543">
        <v>0</v>
      </c>
      <c r="G78" s="543">
        <v>0</v>
      </c>
      <c r="H78" s="543">
        <v>0</v>
      </c>
      <c r="I78" s="543">
        <v>0</v>
      </c>
      <c r="J78" s="543">
        <v>0</v>
      </c>
      <c r="K78" s="531">
        <v>0</v>
      </c>
      <c r="L78" s="467"/>
      <c r="M78" s="319"/>
      <c r="N78" s="319"/>
    </row>
    <row r="79" spans="1:23" s="314" customFormat="1" hidden="1" x14ac:dyDescent="0.2">
      <c r="A79" s="447" t="s">
        <v>231</v>
      </c>
      <c r="B79" s="470">
        <v>0</v>
      </c>
      <c r="C79" s="352">
        <v>0</v>
      </c>
      <c r="D79" s="550">
        <v>0</v>
      </c>
      <c r="E79" s="549">
        <v>0</v>
      </c>
      <c r="F79" s="543">
        <v>0</v>
      </c>
      <c r="G79" s="543">
        <v>0</v>
      </c>
      <c r="H79" s="543">
        <v>0</v>
      </c>
      <c r="I79" s="543">
        <v>0</v>
      </c>
      <c r="J79" s="543">
        <v>0</v>
      </c>
      <c r="K79" s="531">
        <v>0</v>
      </c>
      <c r="L79" s="467"/>
      <c r="M79" s="319"/>
      <c r="N79" s="319"/>
    </row>
    <row r="80" spans="1:23" s="314" customFormat="1" ht="15" hidden="1" x14ac:dyDescent="0.25">
      <c r="A80" s="444" t="s">
        <v>253</v>
      </c>
      <c r="B80" s="471">
        <v>189038.93</v>
      </c>
      <c r="C80" s="451">
        <v>0</v>
      </c>
      <c r="D80" s="537">
        <v>0</v>
      </c>
      <c r="E80" s="537">
        <v>4732374.1100000003</v>
      </c>
      <c r="F80" s="537">
        <v>3266744.71</v>
      </c>
      <c r="G80" s="537">
        <v>1228156.04</v>
      </c>
      <c r="H80" s="537">
        <v>0</v>
      </c>
      <c r="I80" s="537">
        <v>-20566.689999999999</v>
      </c>
      <c r="J80" s="537">
        <v>29728692.689274799</v>
      </c>
      <c r="K80" s="537">
        <v>39124439.789274797</v>
      </c>
      <c r="L80" s="319"/>
      <c r="M80" s="319"/>
      <c r="N80" s="319"/>
    </row>
    <row r="81" spans="1:23" s="314" customFormat="1" hidden="1" x14ac:dyDescent="0.2">
      <c r="A81" s="447" t="s">
        <v>224</v>
      </c>
      <c r="B81" s="447">
        <v>0</v>
      </c>
      <c r="C81" s="347">
        <v>0</v>
      </c>
      <c r="D81" s="536">
        <v>0</v>
      </c>
      <c r="E81" s="538">
        <v>0</v>
      </c>
      <c r="F81" s="536">
        <v>0</v>
      </c>
      <c r="G81" s="553">
        <v>1078533.42</v>
      </c>
      <c r="H81" s="536">
        <v>0</v>
      </c>
      <c r="I81" s="553">
        <v>20566.689999999999</v>
      </c>
      <c r="J81" s="554">
        <v>-3425586.65</v>
      </c>
      <c r="K81" s="539">
        <v>-2326486.54</v>
      </c>
      <c r="L81" s="465" t="s">
        <v>246</v>
      </c>
      <c r="M81" s="465"/>
      <c r="N81" s="319"/>
    </row>
    <row r="82" spans="1:23" s="314" customFormat="1" hidden="1" x14ac:dyDescent="0.2">
      <c r="A82" s="447" t="s">
        <v>225</v>
      </c>
      <c r="B82" s="447">
        <v>0</v>
      </c>
      <c r="C82" s="447">
        <v>0</v>
      </c>
      <c r="D82" s="540">
        <v>0</v>
      </c>
      <c r="E82" s="540">
        <v>0</v>
      </c>
      <c r="F82" s="540">
        <v>0</v>
      </c>
      <c r="G82" s="540">
        <v>0</v>
      </c>
      <c r="H82" s="540">
        <v>0</v>
      </c>
      <c r="I82" s="540">
        <v>0</v>
      </c>
      <c r="J82" s="540">
        <v>0</v>
      </c>
      <c r="K82" s="538">
        <v>0</v>
      </c>
      <c r="M82" s="438"/>
      <c r="N82" s="468" t="s">
        <v>240</v>
      </c>
      <c r="O82" s="459"/>
      <c r="P82" s="460"/>
    </row>
    <row r="83" spans="1:23" s="314" customFormat="1" hidden="1" x14ac:dyDescent="0.2">
      <c r="A83" s="448" t="s">
        <v>215</v>
      </c>
      <c r="B83" s="448">
        <v>0</v>
      </c>
      <c r="C83" s="352">
        <v>0</v>
      </c>
      <c r="D83" s="550">
        <v>0</v>
      </c>
      <c r="E83" s="549">
        <v>0</v>
      </c>
      <c r="F83" s="550">
        <v>0</v>
      </c>
      <c r="G83" s="550">
        <v>0</v>
      </c>
      <c r="H83" s="550">
        <v>0</v>
      </c>
      <c r="I83" s="550">
        <v>0</v>
      </c>
      <c r="J83" s="550">
        <v>0</v>
      </c>
      <c r="K83" s="541">
        <v>0</v>
      </c>
    </row>
    <row r="84" spans="1:23" s="314" customFormat="1" hidden="1" x14ac:dyDescent="0.2">
      <c r="A84" s="448" t="s">
        <v>226</v>
      </c>
      <c r="B84" s="448">
        <v>0</v>
      </c>
      <c r="C84" s="352">
        <v>0</v>
      </c>
      <c r="D84" s="550">
        <v>0</v>
      </c>
      <c r="E84" s="549">
        <v>0</v>
      </c>
      <c r="F84" s="550">
        <v>0</v>
      </c>
      <c r="G84" s="550">
        <v>0</v>
      </c>
      <c r="H84" s="550">
        <v>0</v>
      </c>
      <c r="I84" s="550">
        <v>0</v>
      </c>
      <c r="J84" s="550">
        <v>0</v>
      </c>
      <c r="K84" s="541">
        <v>0</v>
      </c>
      <c r="N84" s="441" t="s">
        <v>241</v>
      </c>
    </row>
    <row r="85" spans="1:23" s="314" customFormat="1" hidden="1" x14ac:dyDescent="0.2">
      <c r="A85" s="448" t="s">
        <v>217</v>
      </c>
      <c r="B85" s="448">
        <v>0</v>
      </c>
      <c r="C85" s="352">
        <v>0</v>
      </c>
      <c r="D85" s="550">
        <v>0</v>
      </c>
      <c r="E85" s="549">
        <v>0</v>
      </c>
      <c r="F85" s="550">
        <v>0</v>
      </c>
      <c r="G85" s="550">
        <v>0</v>
      </c>
      <c r="H85" s="550">
        <v>0</v>
      </c>
      <c r="I85" s="550">
        <v>0</v>
      </c>
      <c r="J85" s="550">
        <v>0</v>
      </c>
      <c r="K85" s="541">
        <v>0</v>
      </c>
    </row>
    <row r="86" spans="1:23" s="314" customFormat="1" hidden="1" x14ac:dyDescent="0.2">
      <c r="A86" s="448" t="s">
        <v>218</v>
      </c>
      <c r="B86" s="448">
        <v>0</v>
      </c>
      <c r="C86" s="352">
        <v>0</v>
      </c>
      <c r="D86" s="550">
        <v>0</v>
      </c>
      <c r="E86" s="549">
        <v>0</v>
      </c>
      <c r="F86" s="550">
        <v>0</v>
      </c>
      <c r="G86" s="550">
        <v>0</v>
      </c>
      <c r="H86" s="550">
        <v>0</v>
      </c>
      <c r="I86" s="550">
        <v>0</v>
      </c>
      <c r="J86" s="550">
        <v>0</v>
      </c>
      <c r="K86" s="541">
        <v>0</v>
      </c>
      <c r="N86" s="438"/>
    </row>
    <row r="87" spans="1:23" s="314" customFormat="1" hidden="1" x14ac:dyDescent="0.2">
      <c r="A87" s="447" t="s">
        <v>227</v>
      </c>
      <c r="B87" s="447">
        <v>0</v>
      </c>
      <c r="C87" s="347">
        <v>0</v>
      </c>
      <c r="D87" s="536">
        <v>0</v>
      </c>
      <c r="E87" s="546">
        <v>-848744.91</v>
      </c>
      <c r="F87" s="542">
        <v>2076900.95</v>
      </c>
      <c r="G87" s="536">
        <v>-1228156.04</v>
      </c>
      <c r="H87" s="536">
        <v>0</v>
      </c>
      <c r="I87" s="536">
        <v>0</v>
      </c>
      <c r="J87" s="553">
        <v>0</v>
      </c>
      <c r="K87" s="536">
        <v>0</v>
      </c>
      <c r="L87" s="438"/>
      <c r="S87" s="319"/>
      <c r="T87" s="319"/>
      <c r="U87" s="319"/>
      <c r="V87" s="319"/>
      <c r="W87" s="319"/>
    </row>
    <row r="88" spans="1:23" s="461" customFormat="1" ht="27" x14ac:dyDescent="0.35">
      <c r="A88" s="446" t="s">
        <v>374</v>
      </c>
      <c r="B88" s="451">
        <v>189038.93</v>
      </c>
      <c r="C88" s="452">
        <v>0</v>
      </c>
      <c r="D88" s="537">
        <v>0</v>
      </c>
      <c r="E88" s="537">
        <v>3883629.2</v>
      </c>
      <c r="F88" s="537">
        <v>5343645.66</v>
      </c>
      <c r="G88" s="537">
        <v>1078533.42</v>
      </c>
      <c r="H88" s="537">
        <v>0</v>
      </c>
      <c r="I88" s="537">
        <v>0</v>
      </c>
      <c r="J88" s="555">
        <v>26303106.039274801</v>
      </c>
      <c r="K88" s="556">
        <v>36797953.249274798</v>
      </c>
      <c r="L88" s="464">
        <v>-7.2516500949859597E-4</v>
      </c>
      <c r="M88" s="829" t="s">
        <v>248</v>
      </c>
      <c r="N88" s="462"/>
      <c r="S88" s="469"/>
      <c r="T88" s="469"/>
      <c r="U88" s="469"/>
      <c r="V88" s="469"/>
      <c r="W88" s="469"/>
    </row>
    <row r="89" spans="1:23" s="314" customFormat="1" x14ac:dyDescent="0.2">
      <c r="A89" s="830" t="s">
        <v>60</v>
      </c>
      <c r="B89" s="448">
        <v>0</v>
      </c>
      <c r="C89" s="352">
        <v>0</v>
      </c>
      <c r="D89" s="548">
        <v>0</v>
      </c>
      <c r="E89" s="549">
        <v>0</v>
      </c>
      <c r="F89" s="550">
        <v>0</v>
      </c>
      <c r="G89" s="550">
        <v>0</v>
      </c>
      <c r="H89" s="550">
        <v>0</v>
      </c>
      <c r="I89" s="550">
        <v>0</v>
      </c>
      <c r="J89" s="550">
        <v>0</v>
      </c>
      <c r="K89" s="536">
        <v>0</v>
      </c>
      <c r="L89" s="466"/>
      <c r="M89" s="319"/>
      <c r="N89" s="319"/>
    </row>
    <row r="90" spans="1:23" s="314" customFormat="1" x14ac:dyDescent="0.2">
      <c r="A90" s="352" t="s">
        <v>329</v>
      </c>
      <c r="B90" s="470">
        <v>0</v>
      </c>
      <c r="C90" s="352">
        <v>0</v>
      </c>
      <c r="D90" s="550">
        <v>0</v>
      </c>
      <c r="E90" s="549">
        <v>0</v>
      </c>
      <c r="F90" s="543">
        <v>0</v>
      </c>
      <c r="G90" s="543">
        <v>0</v>
      </c>
      <c r="H90" s="543">
        <v>0</v>
      </c>
      <c r="I90" s="543">
        <v>0</v>
      </c>
      <c r="J90" s="543">
        <v>0</v>
      </c>
      <c r="K90" s="531">
        <v>0</v>
      </c>
      <c r="L90" s="467"/>
      <c r="M90" s="319"/>
      <c r="N90" s="319"/>
    </row>
    <row r="91" spans="1:23" s="314" customFormat="1" x14ac:dyDescent="0.2">
      <c r="A91" s="831" t="s">
        <v>316</v>
      </c>
      <c r="B91" s="470">
        <v>0</v>
      </c>
      <c r="C91" s="352">
        <v>0</v>
      </c>
      <c r="D91" s="550">
        <v>0</v>
      </c>
      <c r="E91" s="549">
        <v>0</v>
      </c>
      <c r="F91" s="543">
        <v>0</v>
      </c>
      <c r="G91" s="543">
        <v>0</v>
      </c>
      <c r="H91" s="543">
        <v>0</v>
      </c>
      <c r="I91" s="543">
        <v>0</v>
      </c>
      <c r="J91" s="543">
        <v>0</v>
      </c>
      <c r="K91" s="531">
        <v>0</v>
      </c>
      <c r="L91" s="467"/>
      <c r="M91" s="319"/>
      <c r="N91" s="319"/>
    </row>
    <row r="92" spans="1:23" s="314" customFormat="1" ht="15" x14ac:dyDescent="0.25">
      <c r="A92" s="446" t="s">
        <v>328</v>
      </c>
      <c r="B92" s="471">
        <v>189038.93</v>
      </c>
      <c r="C92" s="451">
        <v>0</v>
      </c>
      <c r="D92" s="537">
        <v>0</v>
      </c>
      <c r="E92" s="537">
        <v>3883629.2</v>
      </c>
      <c r="F92" s="537">
        <v>5343645.66</v>
      </c>
      <c r="G92" s="537">
        <v>1078533.42</v>
      </c>
      <c r="H92" s="537">
        <v>0</v>
      </c>
      <c r="I92" s="537">
        <v>0</v>
      </c>
      <c r="J92" s="537">
        <v>26303106.039274801</v>
      </c>
      <c r="K92" s="537">
        <v>36797953.249274798</v>
      </c>
      <c r="L92" s="319"/>
      <c r="M92" s="319"/>
      <c r="N92" s="319"/>
    </row>
    <row r="93" spans="1:23" s="314" customFormat="1" x14ac:dyDescent="0.2">
      <c r="A93" s="830" t="s">
        <v>334</v>
      </c>
      <c r="B93" s="473">
        <v>0</v>
      </c>
      <c r="C93" s="347">
        <v>0</v>
      </c>
      <c r="D93" s="536">
        <v>0</v>
      </c>
      <c r="E93" s="538">
        <v>0</v>
      </c>
      <c r="F93" s="536">
        <v>0</v>
      </c>
      <c r="G93" s="553">
        <v>-778325.54</v>
      </c>
      <c r="H93" s="536">
        <v>0</v>
      </c>
      <c r="I93" s="553">
        <v>0</v>
      </c>
      <c r="J93" s="554">
        <v>-1658482.41</v>
      </c>
      <c r="K93" s="539">
        <v>-2436807.9500000002</v>
      </c>
      <c r="L93" s="448" t="s">
        <v>246</v>
      </c>
      <c r="M93" s="465"/>
      <c r="N93" s="319"/>
    </row>
    <row r="94" spans="1:23" s="314" customFormat="1" x14ac:dyDescent="0.2">
      <c r="A94" s="352" t="s">
        <v>373</v>
      </c>
      <c r="B94" s="473">
        <v>0</v>
      </c>
      <c r="C94" s="447">
        <v>0</v>
      </c>
      <c r="D94" s="540">
        <v>0</v>
      </c>
      <c r="E94" s="540">
        <v>0</v>
      </c>
      <c r="F94" s="540">
        <v>0</v>
      </c>
      <c r="G94" s="540">
        <v>0</v>
      </c>
      <c r="H94" s="540">
        <v>0</v>
      </c>
      <c r="I94" s="540">
        <v>0</v>
      </c>
      <c r="J94" s="540">
        <v>0</v>
      </c>
      <c r="K94" s="538">
        <v>0</v>
      </c>
      <c r="M94" s="438"/>
      <c r="N94" s="468" t="s">
        <v>372</v>
      </c>
      <c r="O94" s="459"/>
      <c r="P94" s="460"/>
    </row>
    <row r="95" spans="1:23" s="314" customFormat="1" x14ac:dyDescent="0.2">
      <c r="A95" s="352" t="s">
        <v>327</v>
      </c>
      <c r="B95" s="470">
        <v>0</v>
      </c>
      <c r="C95" s="352">
        <v>0</v>
      </c>
      <c r="D95" s="550">
        <v>0</v>
      </c>
      <c r="E95" s="549">
        <v>0</v>
      </c>
      <c r="F95" s="550">
        <v>0</v>
      </c>
      <c r="G95" s="550">
        <v>0</v>
      </c>
      <c r="H95" s="550">
        <v>0</v>
      </c>
      <c r="I95" s="550">
        <v>0</v>
      </c>
      <c r="J95" s="550">
        <v>0</v>
      </c>
      <c r="K95" s="541">
        <v>0</v>
      </c>
    </row>
    <row r="96" spans="1:23" s="314" customFormat="1" x14ac:dyDescent="0.2">
      <c r="A96" s="352" t="s">
        <v>326</v>
      </c>
      <c r="B96" s="470">
        <v>0</v>
      </c>
      <c r="C96" s="352">
        <v>0</v>
      </c>
      <c r="D96" s="550">
        <v>0</v>
      </c>
      <c r="E96" s="549">
        <v>0</v>
      </c>
      <c r="F96" s="550">
        <v>0</v>
      </c>
      <c r="G96" s="550">
        <v>0</v>
      </c>
      <c r="H96" s="550">
        <v>0</v>
      </c>
      <c r="I96" s="550">
        <v>0</v>
      </c>
      <c r="J96" s="550">
        <v>0</v>
      </c>
      <c r="K96" s="541">
        <v>0</v>
      </c>
      <c r="N96" s="441" t="s">
        <v>325</v>
      </c>
    </row>
    <row r="97" spans="1:23" s="314" customFormat="1" x14ac:dyDescent="0.2">
      <c r="A97" s="352" t="s">
        <v>371</v>
      </c>
      <c r="B97" s="470">
        <v>0</v>
      </c>
      <c r="C97" s="352">
        <v>0</v>
      </c>
      <c r="D97" s="550">
        <v>0</v>
      </c>
      <c r="E97" s="549">
        <v>0</v>
      </c>
      <c r="F97" s="550">
        <v>0</v>
      </c>
      <c r="G97" s="550">
        <v>0</v>
      </c>
      <c r="H97" s="550">
        <v>0</v>
      </c>
      <c r="I97" s="550">
        <v>0</v>
      </c>
      <c r="J97" s="550">
        <v>0</v>
      </c>
      <c r="K97" s="541">
        <v>0</v>
      </c>
    </row>
    <row r="98" spans="1:23" s="314" customFormat="1" x14ac:dyDescent="0.2">
      <c r="A98" s="352" t="s">
        <v>324</v>
      </c>
      <c r="B98" s="470">
        <v>0</v>
      </c>
      <c r="C98" s="352">
        <v>0</v>
      </c>
      <c r="D98" s="550">
        <v>0</v>
      </c>
      <c r="E98" s="549">
        <v>0</v>
      </c>
      <c r="F98" s="550">
        <v>0</v>
      </c>
      <c r="G98" s="550">
        <v>0</v>
      </c>
      <c r="H98" s="550">
        <v>0</v>
      </c>
      <c r="I98" s="550">
        <v>0</v>
      </c>
      <c r="J98" s="550">
        <v>0</v>
      </c>
      <c r="K98" s="541">
        <v>0</v>
      </c>
      <c r="N98" s="438"/>
    </row>
    <row r="99" spans="1:23" s="314" customFormat="1" x14ac:dyDescent="0.2">
      <c r="A99" s="831" t="s">
        <v>457</v>
      </c>
      <c r="B99" s="473">
        <v>0</v>
      </c>
      <c r="C99" s="347">
        <v>0</v>
      </c>
      <c r="D99" s="553">
        <v>0</v>
      </c>
      <c r="E99" s="557">
        <v>-970875.76</v>
      </c>
      <c r="F99" s="558">
        <v>2049409.18</v>
      </c>
      <c r="G99" s="553">
        <v>-1078533.42</v>
      </c>
      <c r="H99" s="536">
        <v>0</v>
      </c>
      <c r="I99" s="536">
        <v>0</v>
      </c>
      <c r="J99" s="553">
        <v>0</v>
      </c>
      <c r="K99" s="536">
        <v>0</v>
      </c>
      <c r="L99" s="438"/>
      <c r="S99" s="319"/>
      <c r="T99" s="319"/>
      <c r="U99" s="319"/>
      <c r="V99" s="319"/>
      <c r="W99" s="319"/>
    </row>
    <row r="100" spans="1:23" s="314" customFormat="1" ht="27" x14ac:dyDescent="0.35">
      <c r="A100" s="446" t="s">
        <v>323</v>
      </c>
      <c r="B100" s="451">
        <v>189038.93</v>
      </c>
      <c r="C100" s="452">
        <v>0</v>
      </c>
      <c r="D100" s="537">
        <v>0</v>
      </c>
      <c r="E100" s="537">
        <v>2912753.44</v>
      </c>
      <c r="F100" s="537">
        <v>7393054.8399999999</v>
      </c>
      <c r="G100" s="537">
        <v>-778325.54</v>
      </c>
      <c r="H100" s="537">
        <v>0</v>
      </c>
      <c r="I100" s="537">
        <v>0</v>
      </c>
      <c r="J100" s="559">
        <v>24644623.6292748</v>
      </c>
      <c r="K100" s="533">
        <v>34361145.299274802</v>
      </c>
      <c r="L100" s="464">
        <v>-7.2516500949859597E-4</v>
      </c>
      <c r="M100" s="492" t="s">
        <v>248</v>
      </c>
      <c r="N100" s="441"/>
      <c r="S100" s="319"/>
      <c r="T100" s="319"/>
      <c r="U100" s="319"/>
      <c r="V100" s="319"/>
      <c r="W100" s="319"/>
    </row>
    <row r="101" spans="1:23" s="314" customFormat="1" x14ac:dyDescent="0.2">
      <c r="A101" s="830" t="s">
        <v>60</v>
      </c>
      <c r="B101" s="448">
        <v>0</v>
      </c>
      <c r="C101" s="352">
        <v>0</v>
      </c>
      <c r="D101" s="548">
        <v>0</v>
      </c>
      <c r="E101" s="549">
        <v>0</v>
      </c>
      <c r="F101" s="550">
        <v>0</v>
      </c>
      <c r="G101" s="550">
        <v>0</v>
      </c>
      <c r="H101" s="550">
        <v>0</v>
      </c>
      <c r="I101" s="550">
        <v>0</v>
      </c>
      <c r="J101" s="550">
        <v>0</v>
      </c>
      <c r="K101" s="536">
        <v>0</v>
      </c>
      <c r="L101" s="466"/>
      <c r="M101" s="319"/>
      <c r="N101" s="319"/>
    </row>
    <row r="102" spans="1:23" s="314" customFormat="1" x14ac:dyDescent="0.2">
      <c r="A102" s="352" t="s">
        <v>254</v>
      </c>
      <c r="B102" s="470">
        <v>0</v>
      </c>
      <c r="C102" s="352">
        <v>0</v>
      </c>
      <c r="D102" s="550">
        <v>0</v>
      </c>
      <c r="E102" s="549">
        <v>0</v>
      </c>
      <c r="F102" s="543">
        <v>0</v>
      </c>
      <c r="G102" s="543">
        <v>0</v>
      </c>
      <c r="H102" s="543">
        <v>0</v>
      </c>
      <c r="I102" s="543">
        <v>0</v>
      </c>
      <c r="J102" s="543">
        <v>0</v>
      </c>
      <c r="K102" s="531">
        <v>0</v>
      </c>
      <c r="L102" s="467"/>
      <c r="M102" s="319"/>
      <c r="N102" s="319"/>
    </row>
    <row r="103" spans="1:23" s="314" customFormat="1" x14ac:dyDescent="0.2">
      <c r="A103" s="831" t="s">
        <v>336</v>
      </c>
      <c r="B103" s="470">
        <v>0</v>
      </c>
      <c r="C103" s="352">
        <v>0</v>
      </c>
      <c r="D103" s="550">
        <v>0</v>
      </c>
      <c r="E103" s="549">
        <v>0</v>
      </c>
      <c r="F103" s="543">
        <v>0</v>
      </c>
      <c r="G103" s="543">
        <v>0</v>
      </c>
      <c r="H103" s="543">
        <v>0</v>
      </c>
      <c r="I103" s="543">
        <v>0</v>
      </c>
      <c r="J103" s="543">
        <v>0</v>
      </c>
      <c r="K103" s="531">
        <v>0</v>
      </c>
      <c r="L103" s="467"/>
      <c r="M103" s="319"/>
      <c r="N103" s="319"/>
    </row>
    <row r="104" spans="1:23" s="314" customFormat="1" ht="15" x14ac:dyDescent="0.25">
      <c r="A104" s="446" t="s">
        <v>335</v>
      </c>
      <c r="B104" s="471">
        <v>189038.93</v>
      </c>
      <c r="C104" s="451">
        <v>0</v>
      </c>
      <c r="D104" s="537">
        <v>0</v>
      </c>
      <c r="E104" s="537">
        <v>2912753.44</v>
      </c>
      <c r="F104" s="537">
        <v>7393054.8399999999</v>
      </c>
      <c r="G104" s="537">
        <v>-778325.54</v>
      </c>
      <c r="H104" s="537">
        <v>0</v>
      </c>
      <c r="I104" s="537">
        <v>0</v>
      </c>
      <c r="J104" s="537">
        <v>24644623.6292748</v>
      </c>
      <c r="K104" s="537">
        <v>34361145.299274802</v>
      </c>
      <c r="L104" s="319"/>
      <c r="M104" s="319"/>
      <c r="N104" s="319"/>
    </row>
    <row r="105" spans="1:23" s="314" customFormat="1" x14ac:dyDescent="0.2">
      <c r="A105" s="830" t="s">
        <v>345</v>
      </c>
      <c r="B105" s="473">
        <v>0</v>
      </c>
      <c r="C105" s="347">
        <v>0</v>
      </c>
      <c r="D105" s="536">
        <v>0</v>
      </c>
      <c r="E105" s="538">
        <v>0</v>
      </c>
      <c r="F105" s="536">
        <v>0</v>
      </c>
      <c r="G105" s="553">
        <v>-1192321.8</v>
      </c>
      <c r="H105" s="536">
        <v>0</v>
      </c>
      <c r="I105" s="553">
        <v>0</v>
      </c>
      <c r="J105" s="554">
        <v>-1063574.8999999999</v>
      </c>
      <c r="K105" s="539">
        <v>-2255896.7000000002</v>
      </c>
      <c r="L105" s="448" t="s">
        <v>246</v>
      </c>
      <c r="M105" s="465"/>
      <c r="N105" s="319"/>
    </row>
    <row r="106" spans="1:23" s="314" customFormat="1" x14ac:dyDescent="0.2">
      <c r="A106" s="352" t="s">
        <v>525</v>
      </c>
      <c r="B106" s="473">
        <v>0</v>
      </c>
      <c r="C106" s="447">
        <v>0</v>
      </c>
      <c r="D106" s="540">
        <v>0</v>
      </c>
      <c r="E106" s="540">
        <v>0</v>
      </c>
      <c r="F106" s="540">
        <v>0</v>
      </c>
      <c r="G106" s="540">
        <v>0</v>
      </c>
      <c r="H106" s="540">
        <v>0</v>
      </c>
      <c r="I106" s="540">
        <v>0</v>
      </c>
      <c r="J106" s="540">
        <v>0</v>
      </c>
      <c r="K106" s="538">
        <v>0</v>
      </c>
      <c r="M106" s="438"/>
      <c r="N106" s="468" t="s">
        <v>372</v>
      </c>
      <c r="O106" s="459"/>
      <c r="P106" s="460"/>
    </row>
    <row r="107" spans="1:23" s="314" customFormat="1" x14ac:dyDescent="0.2">
      <c r="A107" s="352" t="s">
        <v>327</v>
      </c>
      <c r="B107" s="470">
        <v>0</v>
      </c>
      <c r="C107" s="352">
        <v>0</v>
      </c>
      <c r="D107" s="550">
        <v>0</v>
      </c>
      <c r="E107" s="549">
        <v>0</v>
      </c>
      <c r="F107" s="550">
        <v>0</v>
      </c>
      <c r="G107" s="550">
        <v>0</v>
      </c>
      <c r="H107" s="550">
        <v>0</v>
      </c>
      <c r="I107" s="550">
        <v>0</v>
      </c>
      <c r="J107" s="550">
        <v>0</v>
      </c>
      <c r="K107" s="541">
        <v>0</v>
      </c>
    </row>
    <row r="108" spans="1:23" s="314" customFormat="1" x14ac:dyDescent="0.2">
      <c r="A108" s="352" t="s">
        <v>326</v>
      </c>
      <c r="B108" s="470">
        <v>0</v>
      </c>
      <c r="C108" s="352">
        <v>0</v>
      </c>
      <c r="D108" s="550">
        <v>0</v>
      </c>
      <c r="E108" s="549">
        <v>0</v>
      </c>
      <c r="F108" s="550">
        <v>0</v>
      </c>
      <c r="G108" s="550">
        <v>0</v>
      </c>
      <c r="H108" s="550">
        <v>0</v>
      </c>
      <c r="I108" s="550">
        <v>0</v>
      </c>
      <c r="J108" s="550">
        <v>0</v>
      </c>
      <c r="K108" s="541">
        <v>0</v>
      </c>
      <c r="N108" s="441" t="s">
        <v>526</v>
      </c>
    </row>
    <row r="109" spans="1:23" s="314" customFormat="1" x14ac:dyDescent="0.2">
      <c r="A109" s="352" t="s">
        <v>371</v>
      </c>
      <c r="B109" s="470">
        <v>0</v>
      </c>
      <c r="C109" s="352">
        <v>0</v>
      </c>
      <c r="D109" s="550">
        <v>0</v>
      </c>
      <c r="E109" s="549">
        <v>0</v>
      </c>
      <c r="F109" s="550">
        <v>0</v>
      </c>
      <c r="G109" s="550">
        <v>0</v>
      </c>
      <c r="H109" s="550">
        <v>0</v>
      </c>
      <c r="I109" s="550">
        <v>0</v>
      </c>
      <c r="J109" s="550">
        <v>0</v>
      </c>
      <c r="K109" s="541">
        <v>0</v>
      </c>
    </row>
    <row r="110" spans="1:23" s="314" customFormat="1" x14ac:dyDescent="0.2">
      <c r="A110" s="352" t="s">
        <v>528</v>
      </c>
      <c r="B110" s="470">
        <v>0</v>
      </c>
      <c r="C110" s="352">
        <v>0</v>
      </c>
      <c r="D110" s="550">
        <v>0</v>
      </c>
      <c r="E110" s="549">
        <v>0</v>
      </c>
      <c r="F110" s="550">
        <v>0</v>
      </c>
      <c r="G110" s="550">
        <v>0</v>
      </c>
      <c r="H110" s="550">
        <v>0</v>
      </c>
      <c r="I110" s="550">
        <v>0</v>
      </c>
      <c r="J110" s="550">
        <v>0</v>
      </c>
      <c r="K110" s="541">
        <v>0</v>
      </c>
      <c r="N110" s="438"/>
    </row>
    <row r="111" spans="1:23" s="314" customFormat="1" x14ac:dyDescent="0.2">
      <c r="A111" s="831" t="s">
        <v>527</v>
      </c>
      <c r="B111" s="473">
        <v>0</v>
      </c>
      <c r="C111" s="347">
        <v>0</v>
      </c>
      <c r="D111" s="553">
        <v>0</v>
      </c>
      <c r="E111" s="557">
        <v>-1001679.25</v>
      </c>
      <c r="F111" s="558">
        <v>223353.71</v>
      </c>
      <c r="G111" s="553">
        <v>778325.54</v>
      </c>
      <c r="H111" s="536">
        <v>0</v>
      </c>
      <c r="I111" s="536">
        <v>0</v>
      </c>
      <c r="J111" s="553">
        <v>0</v>
      </c>
      <c r="K111" s="536">
        <v>0</v>
      </c>
      <c r="L111" s="438"/>
      <c r="S111" s="319"/>
      <c r="T111" s="319"/>
      <c r="U111" s="319"/>
      <c r="V111" s="319"/>
      <c r="W111" s="319"/>
    </row>
    <row r="112" spans="1:23" s="461" customFormat="1" ht="27" x14ac:dyDescent="0.35">
      <c r="A112" s="832" t="s">
        <v>333</v>
      </c>
      <c r="B112" s="471">
        <v>189038.93</v>
      </c>
      <c r="C112" s="472">
        <v>0</v>
      </c>
      <c r="D112" s="560">
        <v>0</v>
      </c>
      <c r="E112" s="560">
        <v>1911074.19</v>
      </c>
      <c r="F112" s="560">
        <v>7616408.5499999998</v>
      </c>
      <c r="G112" s="560">
        <v>-1192321.8</v>
      </c>
      <c r="H112" s="560">
        <v>0</v>
      </c>
      <c r="I112" s="560">
        <v>0</v>
      </c>
      <c r="J112" s="555">
        <v>23581048.729274798</v>
      </c>
      <c r="K112" s="556">
        <v>32105248.599274799</v>
      </c>
      <c r="L112" s="464">
        <v>32105248.599274799</v>
      </c>
      <c r="M112" s="829" t="s">
        <v>248</v>
      </c>
      <c r="N112" s="462"/>
      <c r="S112" s="469"/>
      <c r="T112" s="469"/>
      <c r="U112" s="469"/>
      <c r="V112" s="469"/>
      <c r="W112" s="469"/>
    </row>
    <row r="113" spans="1:256" x14ac:dyDescent="0.2">
      <c r="A113" s="833" t="s">
        <v>255</v>
      </c>
      <c r="B113" s="474">
        <v>189038.93</v>
      </c>
      <c r="C113" s="474">
        <v>0</v>
      </c>
      <c r="D113" s="561">
        <v>0</v>
      </c>
      <c r="E113" s="561">
        <v>2912753.44</v>
      </c>
      <c r="F113" s="561">
        <v>7393054.8399999999</v>
      </c>
      <c r="G113" s="561">
        <v>-778325.54</v>
      </c>
      <c r="H113" s="561">
        <v>0</v>
      </c>
      <c r="I113" s="561">
        <v>0</v>
      </c>
      <c r="J113" s="561">
        <v>24644623.6292748</v>
      </c>
      <c r="K113" s="561">
        <v>34361145.299274802</v>
      </c>
      <c r="L113" s="833" t="s">
        <v>529</v>
      </c>
      <c r="M113" s="322"/>
      <c r="N113" s="322"/>
      <c r="O113" s="322"/>
      <c r="P113" s="322"/>
      <c r="Q113" s="322" t="s">
        <v>346</v>
      </c>
      <c r="R113" s="322" t="s">
        <v>346</v>
      </c>
      <c r="S113" s="322" t="s">
        <v>346</v>
      </c>
      <c r="T113" s="322" t="s">
        <v>346</v>
      </c>
      <c r="U113" s="322" t="s">
        <v>346</v>
      </c>
      <c r="V113" s="322" t="s">
        <v>346</v>
      </c>
      <c r="W113" s="322" t="s">
        <v>346</v>
      </c>
      <c r="X113" s="322" t="s">
        <v>346</v>
      </c>
      <c r="Y113" s="322" t="s">
        <v>346</v>
      </c>
      <c r="Z113" s="322" t="s">
        <v>346</v>
      </c>
      <c r="AA113" s="322" t="s">
        <v>346</v>
      </c>
      <c r="AB113" s="322" t="s">
        <v>346</v>
      </c>
      <c r="AC113" s="322" t="s">
        <v>346</v>
      </c>
      <c r="AD113" s="322" t="s">
        <v>346</v>
      </c>
      <c r="AE113" s="322" t="s">
        <v>346</v>
      </c>
      <c r="AF113" s="322" t="s">
        <v>346</v>
      </c>
      <c r="AG113" s="322" t="s">
        <v>346</v>
      </c>
      <c r="AH113" s="322" t="s">
        <v>346</v>
      </c>
      <c r="AI113" s="322" t="s">
        <v>346</v>
      </c>
      <c r="AJ113" s="322" t="s">
        <v>346</v>
      </c>
      <c r="AK113" s="322" t="s">
        <v>346</v>
      </c>
      <c r="AL113" s="322" t="s">
        <v>346</v>
      </c>
      <c r="AM113" s="322" t="s">
        <v>346</v>
      </c>
      <c r="AN113" s="322" t="s">
        <v>346</v>
      </c>
      <c r="AO113" s="322" t="s">
        <v>346</v>
      </c>
      <c r="AP113" s="322" t="s">
        <v>346</v>
      </c>
      <c r="AQ113" s="322" t="s">
        <v>346</v>
      </c>
      <c r="AR113" s="322" t="s">
        <v>346</v>
      </c>
      <c r="AS113" s="322" t="s">
        <v>346</v>
      </c>
      <c r="AT113" s="322" t="s">
        <v>346</v>
      </c>
      <c r="AU113" s="322" t="s">
        <v>346</v>
      </c>
      <c r="AV113" s="322" t="s">
        <v>346</v>
      </c>
      <c r="AW113" s="322" t="s">
        <v>346</v>
      </c>
      <c r="AX113" s="322" t="s">
        <v>346</v>
      </c>
      <c r="AY113" s="322" t="s">
        <v>346</v>
      </c>
      <c r="AZ113" s="322" t="s">
        <v>346</v>
      </c>
      <c r="BA113" s="322" t="s">
        <v>346</v>
      </c>
      <c r="BB113" s="322" t="s">
        <v>346</v>
      </c>
      <c r="BC113" s="322" t="s">
        <v>346</v>
      </c>
      <c r="BD113" s="322" t="s">
        <v>346</v>
      </c>
      <c r="BE113" s="322" t="s">
        <v>346</v>
      </c>
      <c r="BF113" s="322" t="s">
        <v>346</v>
      </c>
      <c r="BG113" s="322" t="s">
        <v>346</v>
      </c>
      <c r="BH113" s="322" t="s">
        <v>346</v>
      </c>
      <c r="BI113" s="322" t="s">
        <v>346</v>
      </c>
      <c r="BJ113" s="322" t="s">
        <v>346</v>
      </c>
      <c r="BK113" s="322" t="s">
        <v>346</v>
      </c>
      <c r="BL113" s="322" t="s">
        <v>346</v>
      </c>
      <c r="BM113" s="322" t="s">
        <v>346</v>
      </c>
      <c r="BN113" s="322" t="s">
        <v>346</v>
      </c>
      <c r="BO113" s="322" t="s">
        <v>346</v>
      </c>
      <c r="BP113" s="322" t="s">
        <v>346</v>
      </c>
      <c r="BQ113" s="322" t="s">
        <v>346</v>
      </c>
      <c r="BR113" s="322" t="s">
        <v>346</v>
      </c>
      <c r="BS113" s="322" t="s">
        <v>346</v>
      </c>
      <c r="BT113" s="322" t="s">
        <v>346</v>
      </c>
      <c r="BU113" s="322" t="s">
        <v>346</v>
      </c>
      <c r="BV113" s="322" t="s">
        <v>346</v>
      </c>
      <c r="BW113" s="322" t="s">
        <v>346</v>
      </c>
      <c r="BX113" s="322" t="s">
        <v>346</v>
      </c>
      <c r="BY113" s="322" t="s">
        <v>346</v>
      </c>
      <c r="BZ113" s="322" t="s">
        <v>346</v>
      </c>
      <c r="CA113" s="322" t="s">
        <v>346</v>
      </c>
      <c r="CB113" s="322" t="s">
        <v>346</v>
      </c>
      <c r="CC113" s="322" t="s">
        <v>346</v>
      </c>
      <c r="CD113" s="322" t="s">
        <v>346</v>
      </c>
      <c r="CE113" s="322" t="s">
        <v>346</v>
      </c>
      <c r="CF113" s="322" t="s">
        <v>346</v>
      </c>
      <c r="CG113" s="322" t="s">
        <v>346</v>
      </c>
      <c r="CH113" s="322" t="s">
        <v>346</v>
      </c>
      <c r="CI113" s="322" t="s">
        <v>346</v>
      </c>
      <c r="CJ113" s="322" t="s">
        <v>346</v>
      </c>
      <c r="CK113" s="322" t="s">
        <v>346</v>
      </c>
      <c r="CL113" s="322" t="s">
        <v>346</v>
      </c>
      <c r="CM113" s="322" t="s">
        <v>346</v>
      </c>
      <c r="CN113" s="322" t="s">
        <v>346</v>
      </c>
      <c r="CO113" s="322" t="s">
        <v>346</v>
      </c>
      <c r="CP113" s="322" t="s">
        <v>346</v>
      </c>
      <c r="CQ113" s="322" t="s">
        <v>346</v>
      </c>
      <c r="CR113" s="322" t="s">
        <v>346</v>
      </c>
      <c r="CS113" s="322" t="s">
        <v>346</v>
      </c>
      <c r="CT113" s="322" t="s">
        <v>346</v>
      </c>
      <c r="CU113" s="322" t="s">
        <v>346</v>
      </c>
      <c r="CV113" s="322" t="s">
        <v>346</v>
      </c>
      <c r="CW113" s="322" t="s">
        <v>346</v>
      </c>
      <c r="CX113" s="322" t="s">
        <v>346</v>
      </c>
      <c r="CY113" s="322" t="s">
        <v>346</v>
      </c>
      <c r="CZ113" s="322" t="s">
        <v>346</v>
      </c>
      <c r="DA113" s="322" t="s">
        <v>346</v>
      </c>
      <c r="DB113" s="322" t="s">
        <v>346</v>
      </c>
      <c r="DC113" s="322" t="s">
        <v>346</v>
      </c>
      <c r="DD113" s="322" t="s">
        <v>346</v>
      </c>
      <c r="DE113" s="322" t="s">
        <v>346</v>
      </c>
      <c r="DF113" s="322" t="s">
        <v>346</v>
      </c>
      <c r="DG113" s="322" t="s">
        <v>346</v>
      </c>
      <c r="DH113" s="322" t="s">
        <v>346</v>
      </c>
      <c r="DI113" s="322" t="s">
        <v>346</v>
      </c>
      <c r="DJ113" s="322" t="s">
        <v>346</v>
      </c>
      <c r="DK113" s="322" t="s">
        <v>346</v>
      </c>
      <c r="DL113" s="322" t="s">
        <v>346</v>
      </c>
      <c r="DM113" s="322" t="s">
        <v>346</v>
      </c>
      <c r="DN113" s="322" t="s">
        <v>346</v>
      </c>
      <c r="DO113" s="322" t="s">
        <v>346</v>
      </c>
      <c r="DP113" s="322" t="s">
        <v>346</v>
      </c>
      <c r="DQ113" s="322" t="s">
        <v>346</v>
      </c>
      <c r="DR113" s="322" t="s">
        <v>346</v>
      </c>
      <c r="DS113" s="322" t="s">
        <v>346</v>
      </c>
      <c r="DT113" s="322" t="s">
        <v>346</v>
      </c>
      <c r="DU113" s="322" t="s">
        <v>346</v>
      </c>
      <c r="DV113" s="322" t="s">
        <v>346</v>
      </c>
      <c r="DW113" s="322" t="s">
        <v>346</v>
      </c>
      <c r="DX113" s="322" t="s">
        <v>346</v>
      </c>
      <c r="DY113" s="322" t="s">
        <v>346</v>
      </c>
      <c r="DZ113" s="322" t="s">
        <v>346</v>
      </c>
      <c r="EA113" s="322" t="s">
        <v>346</v>
      </c>
      <c r="EB113" s="322" t="s">
        <v>346</v>
      </c>
      <c r="EC113" s="322" t="s">
        <v>346</v>
      </c>
      <c r="ED113" s="322" t="s">
        <v>346</v>
      </c>
      <c r="EE113" s="322" t="s">
        <v>346</v>
      </c>
      <c r="EF113" s="322" t="s">
        <v>346</v>
      </c>
      <c r="EG113" s="322" t="s">
        <v>346</v>
      </c>
      <c r="EH113" s="322" t="s">
        <v>346</v>
      </c>
      <c r="EI113" s="322" t="s">
        <v>346</v>
      </c>
      <c r="EJ113" s="322" t="s">
        <v>346</v>
      </c>
      <c r="EK113" s="322" t="s">
        <v>346</v>
      </c>
      <c r="EL113" s="322" t="s">
        <v>346</v>
      </c>
      <c r="EM113" s="322" t="s">
        <v>346</v>
      </c>
      <c r="EN113" s="322" t="s">
        <v>346</v>
      </c>
      <c r="EO113" s="322" t="s">
        <v>346</v>
      </c>
      <c r="EP113" s="322" t="s">
        <v>346</v>
      </c>
      <c r="EQ113" s="322" t="s">
        <v>346</v>
      </c>
      <c r="ER113" s="322" t="s">
        <v>346</v>
      </c>
      <c r="ES113" s="322" t="s">
        <v>346</v>
      </c>
      <c r="ET113" s="322" t="s">
        <v>346</v>
      </c>
      <c r="EU113" s="322" t="s">
        <v>346</v>
      </c>
      <c r="EV113" s="322" t="s">
        <v>346</v>
      </c>
      <c r="EW113" s="322" t="s">
        <v>346</v>
      </c>
      <c r="EX113" s="322" t="s">
        <v>346</v>
      </c>
      <c r="EY113" s="322" t="s">
        <v>346</v>
      </c>
      <c r="EZ113" s="322" t="s">
        <v>346</v>
      </c>
      <c r="FA113" s="322" t="s">
        <v>346</v>
      </c>
      <c r="FB113" s="322" t="s">
        <v>346</v>
      </c>
      <c r="FC113" s="322" t="s">
        <v>346</v>
      </c>
      <c r="FD113" s="322" t="s">
        <v>346</v>
      </c>
      <c r="FE113" s="322" t="s">
        <v>346</v>
      </c>
      <c r="FF113" s="322" t="s">
        <v>346</v>
      </c>
      <c r="FG113" s="322" t="s">
        <v>346</v>
      </c>
      <c r="FH113" s="322" t="s">
        <v>346</v>
      </c>
      <c r="FI113" s="322" t="s">
        <v>346</v>
      </c>
      <c r="FJ113" s="322" t="s">
        <v>346</v>
      </c>
      <c r="FK113" s="322" t="s">
        <v>346</v>
      </c>
      <c r="FL113" s="322" t="s">
        <v>346</v>
      </c>
      <c r="FM113" s="322" t="s">
        <v>346</v>
      </c>
      <c r="FN113" s="322" t="s">
        <v>346</v>
      </c>
      <c r="FO113" s="322" t="s">
        <v>346</v>
      </c>
      <c r="FP113" s="322" t="s">
        <v>346</v>
      </c>
      <c r="FQ113" s="322" t="s">
        <v>346</v>
      </c>
      <c r="FR113" s="322" t="s">
        <v>346</v>
      </c>
      <c r="FS113" s="322" t="s">
        <v>346</v>
      </c>
      <c r="FT113" s="322" t="s">
        <v>346</v>
      </c>
      <c r="FU113" s="322" t="s">
        <v>346</v>
      </c>
      <c r="FV113" s="322" t="s">
        <v>346</v>
      </c>
      <c r="FW113" s="322" t="s">
        <v>346</v>
      </c>
      <c r="FX113" s="322" t="s">
        <v>346</v>
      </c>
      <c r="FY113" s="322" t="s">
        <v>346</v>
      </c>
      <c r="FZ113" s="322" t="s">
        <v>346</v>
      </c>
      <c r="GA113" s="322" t="s">
        <v>346</v>
      </c>
      <c r="GB113" s="322" t="s">
        <v>346</v>
      </c>
      <c r="GC113" s="322" t="s">
        <v>346</v>
      </c>
      <c r="GD113" s="322" t="s">
        <v>346</v>
      </c>
      <c r="GE113" s="322" t="s">
        <v>346</v>
      </c>
      <c r="GF113" s="322" t="s">
        <v>346</v>
      </c>
      <c r="GG113" s="322" t="s">
        <v>346</v>
      </c>
      <c r="GH113" s="322" t="s">
        <v>346</v>
      </c>
      <c r="GI113" s="322" t="s">
        <v>346</v>
      </c>
      <c r="GJ113" s="322" t="s">
        <v>346</v>
      </c>
      <c r="GK113" s="322" t="s">
        <v>346</v>
      </c>
      <c r="GL113" s="322" t="s">
        <v>346</v>
      </c>
      <c r="GM113" s="322" t="s">
        <v>346</v>
      </c>
      <c r="GN113" s="322" t="s">
        <v>346</v>
      </c>
      <c r="GO113" s="322" t="s">
        <v>346</v>
      </c>
      <c r="GP113" s="322" t="s">
        <v>346</v>
      </c>
      <c r="GQ113" s="322" t="s">
        <v>346</v>
      </c>
      <c r="GR113" s="322" t="s">
        <v>346</v>
      </c>
      <c r="GS113" s="322" t="s">
        <v>346</v>
      </c>
      <c r="GT113" s="322" t="s">
        <v>346</v>
      </c>
      <c r="GU113" s="322" t="s">
        <v>346</v>
      </c>
      <c r="GV113" s="322" t="s">
        <v>346</v>
      </c>
      <c r="GW113" s="322" t="s">
        <v>346</v>
      </c>
      <c r="GX113" s="322" t="s">
        <v>346</v>
      </c>
      <c r="GY113" s="322" t="s">
        <v>346</v>
      </c>
      <c r="GZ113" s="322" t="s">
        <v>346</v>
      </c>
      <c r="HA113" s="322" t="s">
        <v>346</v>
      </c>
      <c r="HB113" s="322" t="s">
        <v>346</v>
      </c>
      <c r="HC113" s="322" t="s">
        <v>346</v>
      </c>
      <c r="HD113" s="322" t="s">
        <v>346</v>
      </c>
      <c r="HE113" s="322" t="s">
        <v>346</v>
      </c>
      <c r="HF113" s="322" t="s">
        <v>346</v>
      </c>
      <c r="HG113" s="322" t="s">
        <v>346</v>
      </c>
      <c r="HH113" s="322" t="s">
        <v>346</v>
      </c>
      <c r="HI113" s="322" t="s">
        <v>346</v>
      </c>
      <c r="HJ113" s="322" t="s">
        <v>346</v>
      </c>
      <c r="HK113" s="322" t="s">
        <v>346</v>
      </c>
      <c r="HL113" s="322" t="s">
        <v>346</v>
      </c>
      <c r="HM113" s="322" t="s">
        <v>346</v>
      </c>
      <c r="HN113" s="322" t="s">
        <v>346</v>
      </c>
      <c r="HO113" s="322" t="s">
        <v>346</v>
      </c>
      <c r="HP113" s="322" t="s">
        <v>346</v>
      </c>
      <c r="HQ113" s="322" t="s">
        <v>346</v>
      </c>
      <c r="HR113" s="322" t="s">
        <v>346</v>
      </c>
      <c r="HS113" s="322" t="s">
        <v>346</v>
      </c>
      <c r="HT113" s="322" t="s">
        <v>346</v>
      </c>
      <c r="HU113" s="322" t="s">
        <v>346</v>
      </c>
      <c r="HV113" s="322" t="s">
        <v>346</v>
      </c>
      <c r="HW113" s="322" t="s">
        <v>346</v>
      </c>
      <c r="HX113" s="322" t="s">
        <v>346</v>
      </c>
      <c r="HY113" s="322" t="s">
        <v>346</v>
      </c>
      <c r="HZ113" s="322" t="s">
        <v>346</v>
      </c>
      <c r="IA113" s="322" t="s">
        <v>346</v>
      </c>
      <c r="IB113" s="322" t="s">
        <v>346</v>
      </c>
      <c r="IC113" s="322" t="s">
        <v>346</v>
      </c>
      <c r="ID113" s="322" t="s">
        <v>346</v>
      </c>
      <c r="IE113" s="322" t="s">
        <v>346</v>
      </c>
      <c r="IF113" s="322" t="s">
        <v>346</v>
      </c>
      <c r="IG113" s="322" t="s">
        <v>346</v>
      </c>
      <c r="IH113" s="322" t="s">
        <v>346</v>
      </c>
      <c r="II113" s="322" t="s">
        <v>346</v>
      </c>
      <c r="IJ113" s="322" t="s">
        <v>346</v>
      </c>
      <c r="IK113" s="322" t="s">
        <v>346</v>
      </c>
      <c r="IL113" s="322" t="s">
        <v>346</v>
      </c>
      <c r="IM113" s="322" t="s">
        <v>346</v>
      </c>
      <c r="IN113" s="322" t="s">
        <v>346</v>
      </c>
      <c r="IO113" s="322" t="s">
        <v>346</v>
      </c>
      <c r="IP113" s="322" t="s">
        <v>346</v>
      </c>
      <c r="IQ113" s="322" t="s">
        <v>346</v>
      </c>
      <c r="IR113" s="322" t="s">
        <v>346</v>
      </c>
      <c r="IS113" s="322" t="s">
        <v>346</v>
      </c>
      <c r="IT113" s="322" t="s">
        <v>346</v>
      </c>
      <c r="IU113" s="322" t="s">
        <v>346</v>
      </c>
      <c r="IV113" s="322" t="s">
        <v>346</v>
      </c>
    </row>
    <row r="114" spans="1:256" ht="15.75" x14ac:dyDescent="0.25">
      <c r="A114" s="834" t="s">
        <v>529</v>
      </c>
      <c r="B114" s="475">
        <v>189038.93</v>
      </c>
      <c r="C114" s="475">
        <v>0</v>
      </c>
      <c r="D114" s="562">
        <v>0</v>
      </c>
      <c r="E114" s="562">
        <v>1911074.19</v>
      </c>
      <c r="F114" s="562">
        <v>7616408.5499999998</v>
      </c>
      <c r="G114" s="562">
        <v>-1192321.8</v>
      </c>
      <c r="H114" s="562">
        <v>0</v>
      </c>
      <c r="I114" s="562">
        <v>0</v>
      </c>
      <c r="J114" s="562">
        <v>23581048.729274798</v>
      </c>
      <c r="K114" s="562">
        <v>32105248.599274799</v>
      </c>
      <c r="L114" s="476"/>
      <c r="M114" s="477"/>
      <c r="N114" s="461"/>
      <c r="S114" s="315"/>
      <c r="T114" s="315"/>
      <c r="U114" s="315"/>
      <c r="V114" s="478"/>
      <c r="W114" s="315"/>
    </row>
    <row r="115" spans="1:256" x14ac:dyDescent="0.2">
      <c r="A115" s="479" t="s">
        <v>257</v>
      </c>
      <c r="B115" s="480">
        <v>0</v>
      </c>
      <c r="C115" s="480">
        <v>0</v>
      </c>
      <c r="D115" s="563">
        <v>0</v>
      </c>
      <c r="E115" s="563">
        <v>-1001679.25</v>
      </c>
      <c r="F115" s="563">
        <v>223353.71</v>
      </c>
      <c r="G115" s="563">
        <v>-413996.26</v>
      </c>
      <c r="H115" s="563">
        <v>0</v>
      </c>
      <c r="I115" s="563">
        <v>0</v>
      </c>
      <c r="J115" s="563">
        <v>-1063574.8999999999</v>
      </c>
      <c r="K115" s="563">
        <v>-2255896.7000000002</v>
      </c>
      <c r="L115" s="476"/>
      <c r="M115" s="456"/>
      <c r="N115" s="461"/>
      <c r="S115" s="315"/>
      <c r="T115" s="315"/>
      <c r="U115" s="315"/>
      <c r="V115" s="315"/>
      <c r="W115" s="315"/>
    </row>
    <row r="116" spans="1:256" x14ac:dyDescent="0.2">
      <c r="A116" s="441"/>
      <c r="B116" s="337">
        <v>100000</v>
      </c>
      <c r="D116" s="835" t="s">
        <v>347</v>
      </c>
      <c r="E116" s="564">
        <v>121000</v>
      </c>
      <c r="F116" s="564">
        <v>120000</v>
      </c>
      <c r="G116" s="868" t="s">
        <v>258</v>
      </c>
      <c r="I116" s="564">
        <v>134000</v>
      </c>
      <c r="J116" s="868" t="s">
        <v>259</v>
      </c>
      <c r="K116" s="868" t="s">
        <v>260</v>
      </c>
      <c r="L116" s="481"/>
      <c r="M116" s="315"/>
      <c r="S116" s="482"/>
      <c r="T116" s="315"/>
      <c r="U116" s="482"/>
      <c r="V116" s="315"/>
      <c r="W116" s="315"/>
    </row>
    <row r="117" spans="1:256" x14ac:dyDescent="0.2">
      <c r="A117" s="441"/>
      <c r="B117" s="337" t="s">
        <v>261</v>
      </c>
      <c r="D117" s="564" t="s">
        <v>434</v>
      </c>
      <c r="E117" s="586" t="s">
        <v>256</v>
      </c>
      <c r="F117" s="564" t="s">
        <v>308</v>
      </c>
      <c r="G117" s="564" t="s">
        <v>262</v>
      </c>
      <c r="I117" s="564" t="s">
        <v>530</v>
      </c>
      <c r="J117" s="564" t="s">
        <v>263</v>
      </c>
      <c r="K117" s="564"/>
      <c r="L117" s="453"/>
      <c r="M117" s="315"/>
      <c r="S117" s="315"/>
      <c r="T117" s="315"/>
      <c r="U117" s="315"/>
      <c r="V117" s="315"/>
      <c r="W117" s="315"/>
    </row>
    <row r="118" spans="1:256" x14ac:dyDescent="0.2">
      <c r="A118" s="441"/>
      <c r="F118" s="534"/>
      <c r="G118" s="534"/>
      <c r="H118" s="534"/>
      <c r="I118" s="534"/>
      <c r="J118" s="534"/>
      <c r="N118" s="462"/>
      <c r="S118" s="315"/>
      <c r="T118" s="315"/>
      <c r="U118" s="315"/>
      <c r="V118" s="315"/>
      <c r="W118" s="315"/>
    </row>
    <row r="119" spans="1:256" x14ac:dyDescent="0.2">
      <c r="A119" s="441"/>
      <c r="F119" s="565"/>
      <c r="G119" s="534"/>
      <c r="H119" s="534"/>
      <c r="I119" s="534"/>
      <c r="J119" s="534"/>
      <c r="K119" s="534"/>
      <c r="L119" s="315"/>
      <c r="M119" s="315"/>
      <c r="N119" s="461"/>
      <c r="O119" s="315"/>
      <c r="W119" s="315"/>
    </row>
    <row r="120" spans="1:256" x14ac:dyDescent="0.2">
      <c r="A120" s="476"/>
      <c r="B120" s="483"/>
      <c r="F120" s="534"/>
      <c r="G120" s="566"/>
      <c r="H120" s="567"/>
      <c r="I120" s="534"/>
      <c r="J120" s="568" t="s">
        <v>264</v>
      </c>
      <c r="K120" s="569">
        <v>-2255896.7000000002</v>
      </c>
      <c r="L120" s="453">
        <v>0</v>
      </c>
      <c r="M120" s="469" t="s">
        <v>248</v>
      </c>
      <c r="N120" s="461"/>
      <c r="O120" s="315"/>
      <c r="W120" s="315"/>
    </row>
    <row r="121" spans="1:256" x14ac:dyDescent="0.2">
      <c r="B121" s="313"/>
      <c r="C121" s="313"/>
      <c r="F121" s="562"/>
      <c r="G121" s="562"/>
      <c r="J121" s="565"/>
      <c r="K121" s="534"/>
      <c r="L121" s="315"/>
      <c r="M121" s="315"/>
      <c r="N121" s="315"/>
      <c r="O121" s="315"/>
      <c r="P121" s="315"/>
      <c r="Q121" s="315"/>
      <c r="S121" s="315"/>
    </row>
    <row r="122" spans="1:256" x14ac:dyDescent="0.2">
      <c r="A122" s="869" t="s">
        <v>116</v>
      </c>
      <c r="B122" s="484">
        <v>2015</v>
      </c>
      <c r="C122" s="484">
        <v>2014</v>
      </c>
      <c r="D122" s="570">
        <v>2013</v>
      </c>
      <c r="E122" s="570">
        <v>2012</v>
      </c>
      <c r="F122" s="571">
        <v>2011</v>
      </c>
      <c r="G122" s="870" t="s">
        <v>265</v>
      </c>
      <c r="I122" s="534"/>
      <c r="J122" s="534"/>
      <c r="K122" s="534"/>
      <c r="L122" s="315"/>
      <c r="M122" s="485"/>
      <c r="O122" s="315"/>
      <c r="P122" s="315"/>
      <c r="R122" s="315"/>
    </row>
    <row r="123" spans="1:256" x14ac:dyDescent="0.2">
      <c r="A123" s="486" t="s">
        <v>305</v>
      </c>
      <c r="B123" s="487">
        <v>32105248.600000001</v>
      </c>
      <c r="C123" s="487">
        <v>34361145.299999997</v>
      </c>
      <c r="D123" s="572">
        <v>36797953.25</v>
      </c>
      <c r="E123" s="572">
        <v>39124439.789999999</v>
      </c>
      <c r="F123" s="572">
        <v>41653246.009999998</v>
      </c>
      <c r="G123" s="572">
        <v>-2528806.21999999</v>
      </c>
      <c r="H123" s="573" t="s">
        <v>117</v>
      </c>
      <c r="I123" s="534"/>
      <c r="J123" s="534"/>
      <c r="K123" s="534"/>
      <c r="L123" s="315"/>
      <c r="M123" s="315"/>
      <c r="N123" s="315"/>
      <c r="O123" s="315"/>
      <c r="P123" s="315"/>
      <c r="Q123" s="462"/>
      <c r="R123" s="469"/>
      <c r="S123" s="461"/>
      <c r="T123" s="461"/>
    </row>
    <row r="124" spans="1:256" x14ac:dyDescent="0.2">
      <c r="A124" s="488" t="s">
        <v>266</v>
      </c>
      <c r="B124" s="489">
        <v>8524199.8699999992</v>
      </c>
      <c r="C124" s="489">
        <v>9716521.6699999999</v>
      </c>
      <c r="D124" s="574">
        <v>10494847.210000001</v>
      </c>
      <c r="E124" s="574">
        <v>9416313.7899999991</v>
      </c>
      <c r="F124" s="574">
        <v>8188157.75</v>
      </c>
      <c r="G124" s="574">
        <v>1228156.04</v>
      </c>
      <c r="H124" s="573" t="s">
        <v>267</v>
      </c>
      <c r="I124" s="573"/>
      <c r="J124" s="575"/>
      <c r="K124" s="515"/>
      <c r="Q124" s="461"/>
      <c r="R124" s="461"/>
      <c r="S124" s="461"/>
      <c r="T124" s="461"/>
    </row>
    <row r="125" spans="1:256" x14ac:dyDescent="0.2">
      <c r="A125" s="490" t="s">
        <v>531</v>
      </c>
      <c r="B125" s="491">
        <v>189038.93</v>
      </c>
      <c r="C125" s="491">
        <v>189038.93</v>
      </c>
      <c r="D125" s="576">
        <v>189038.93</v>
      </c>
      <c r="E125" s="576">
        <v>189038.93</v>
      </c>
      <c r="F125" s="576">
        <v>189038.93</v>
      </c>
      <c r="G125" s="576">
        <v>0</v>
      </c>
      <c r="H125" s="575" t="s">
        <v>7</v>
      </c>
      <c r="I125" s="575"/>
      <c r="J125" s="515"/>
      <c r="Q125" s="461"/>
      <c r="R125" s="461"/>
      <c r="S125" s="461"/>
      <c r="T125" s="461"/>
    </row>
    <row r="126" spans="1:256" x14ac:dyDescent="0.2">
      <c r="A126" s="492" t="s">
        <v>349</v>
      </c>
      <c r="B126" s="475">
        <v>189038.93</v>
      </c>
      <c r="C126" s="475">
        <v>189038.93</v>
      </c>
      <c r="D126" s="562">
        <v>189038.93</v>
      </c>
      <c r="E126" s="562">
        <v>189038.93</v>
      </c>
      <c r="F126" s="562">
        <v>189038.93</v>
      </c>
      <c r="G126" s="562">
        <v>0</v>
      </c>
      <c r="H126" s="577" t="s">
        <v>118</v>
      </c>
      <c r="I126" s="578"/>
      <c r="J126" s="578"/>
      <c r="K126" s="579">
        <v>100000</v>
      </c>
      <c r="L126" s="495"/>
      <c r="M126" s="493"/>
      <c r="N126" s="494"/>
      <c r="Q126" s="461"/>
      <c r="R126" s="461"/>
      <c r="S126" s="461"/>
      <c r="T126" s="461"/>
    </row>
    <row r="127" spans="1:256" x14ac:dyDescent="0.2">
      <c r="A127" s="492" t="s">
        <v>268</v>
      </c>
      <c r="D127" s="562"/>
      <c r="E127" s="562"/>
      <c r="F127" s="562"/>
      <c r="G127" s="562">
        <v>0</v>
      </c>
      <c r="H127" s="575" t="s">
        <v>269</v>
      </c>
      <c r="K127" s="564" t="s">
        <v>66</v>
      </c>
    </row>
    <row r="128" spans="1:256" x14ac:dyDescent="0.2">
      <c r="A128" s="496" t="s">
        <v>270</v>
      </c>
      <c r="B128" s="497"/>
      <c r="C128" s="497"/>
      <c r="D128" s="580"/>
      <c r="E128" s="580"/>
      <c r="F128" s="580"/>
      <c r="G128" s="580">
        <v>0</v>
      </c>
      <c r="H128" s="577" t="s">
        <v>1</v>
      </c>
      <c r="I128" s="577"/>
      <c r="J128" s="578"/>
      <c r="K128" s="584" t="s">
        <v>66</v>
      </c>
      <c r="L128" s="493"/>
      <c r="M128" s="493"/>
      <c r="N128" s="493"/>
    </row>
    <row r="129" spans="1:24" x14ac:dyDescent="0.2">
      <c r="A129" s="496" t="s">
        <v>434</v>
      </c>
      <c r="B129" s="497"/>
      <c r="C129" s="497"/>
      <c r="D129" s="580"/>
      <c r="E129" s="580"/>
      <c r="F129" s="580">
        <v>5054143.6100000003</v>
      </c>
      <c r="G129" s="580">
        <v>-5054143.6100000003</v>
      </c>
      <c r="H129" s="575" t="s">
        <v>521</v>
      </c>
      <c r="I129" s="582"/>
      <c r="K129" s="583">
        <v>113000</v>
      </c>
      <c r="L129" s="481">
        <v>117000</v>
      </c>
    </row>
    <row r="130" spans="1:24" x14ac:dyDescent="0.2">
      <c r="A130" s="496" t="s">
        <v>307</v>
      </c>
      <c r="B130" s="498">
        <v>1911074.19</v>
      </c>
      <c r="C130" s="498">
        <v>2912753.44</v>
      </c>
      <c r="D130" s="580">
        <v>3883629.2</v>
      </c>
      <c r="E130" s="580">
        <v>4732374.1100000003</v>
      </c>
      <c r="F130" s="580">
        <v>3558847.41</v>
      </c>
      <c r="G130" s="580">
        <v>1173526.7</v>
      </c>
      <c r="H130" s="575" t="s">
        <v>2</v>
      </c>
      <c r="I130" s="575"/>
      <c r="J130" s="515"/>
      <c r="N130" s="499"/>
    </row>
    <row r="131" spans="1:24" x14ac:dyDescent="0.2">
      <c r="A131" s="492" t="s">
        <v>308</v>
      </c>
      <c r="B131" s="475">
        <v>1911074.19</v>
      </c>
      <c r="C131" s="475">
        <v>2912753.44</v>
      </c>
      <c r="D131" s="562">
        <v>3883629.2</v>
      </c>
      <c r="E131" s="562">
        <v>4732374.1100000003</v>
      </c>
      <c r="F131" s="562">
        <v>6254751.1799999997</v>
      </c>
      <c r="G131" s="562">
        <v>-1522377.07</v>
      </c>
      <c r="H131" s="577" t="s">
        <v>119</v>
      </c>
      <c r="I131" s="578"/>
      <c r="J131" s="584"/>
      <c r="K131" s="579">
        <v>120000</v>
      </c>
      <c r="L131" s="494">
        <v>129000</v>
      </c>
      <c r="M131" s="500" t="s">
        <v>271</v>
      </c>
      <c r="N131" s="494"/>
    </row>
    <row r="132" spans="1:24" x14ac:dyDescent="0.2">
      <c r="A132" s="492" t="s">
        <v>272</v>
      </c>
      <c r="D132" s="562"/>
      <c r="E132" s="562"/>
      <c r="F132" s="562">
        <v>-2695903.77</v>
      </c>
      <c r="G132" s="562">
        <v>2695903.77</v>
      </c>
      <c r="H132" s="585" t="s">
        <v>273</v>
      </c>
      <c r="J132" s="586"/>
      <c r="K132" s="564">
        <v>121000</v>
      </c>
    </row>
    <row r="133" spans="1:24" x14ac:dyDescent="0.2">
      <c r="A133" s="496" t="s">
        <v>472</v>
      </c>
      <c r="B133" s="498">
        <v>7616408.5499999998</v>
      </c>
      <c r="C133" s="498">
        <v>7393054.8399999999</v>
      </c>
      <c r="D133" s="580">
        <v>5343645.66</v>
      </c>
      <c r="E133" s="580">
        <v>3266744.71</v>
      </c>
      <c r="F133" s="580"/>
      <c r="G133" s="580">
        <v>3266744.71</v>
      </c>
      <c r="H133" s="577" t="s">
        <v>274</v>
      </c>
      <c r="I133" s="577"/>
      <c r="J133" s="584" t="s">
        <v>66</v>
      </c>
      <c r="K133" s="581"/>
      <c r="L133" s="493"/>
      <c r="M133" s="493"/>
      <c r="N133" s="493"/>
    </row>
    <row r="134" spans="1:24" x14ac:dyDescent="0.2">
      <c r="A134" s="496" t="s">
        <v>275</v>
      </c>
      <c r="B134" s="501">
        <v>-1192321.8</v>
      </c>
      <c r="C134" s="498">
        <v>-778325.54</v>
      </c>
      <c r="D134" s="580">
        <v>1078533.42</v>
      </c>
      <c r="E134" s="580">
        <v>1228156.04</v>
      </c>
      <c r="F134" s="580">
        <v>-613872.19999999995</v>
      </c>
      <c r="G134" s="580">
        <v>1842028.24</v>
      </c>
      <c r="H134" s="575" t="s">
        <v>3</v>
      </c>
      <c r="I134" s="575"/>
      <c r="J134" s="564"/>
      <c r="K134" s="564" t="s">
        <v>532</v>
      </c>
    </row>
    <row r="135" spans="1:24" x14ac:dyDescent="0.2">
      <c r="A135" s="488" t="s">
        <v>276</v>
      </c>
      <c r="B135" s="497"/>
      <c r="C135" s="497"/>
      <c r="D135" s="580"/>
      <c r="E135" s="580"/>
      <c r="F135" s="580"/>
      <c r="G135" s="580"/>
      <c r="H135" s="577" t="s">
        <v>120</v>
      </c>
      <c r="I135" s="577"/>
      <c r="J135" s="581"/>
      <c r="K135" s="584" t="s">
        <v>66</v>
      </c>
      <c r="L135" s="493"/>
      <c r="M135" s="493"/>
      <c r="N135" s="493"/>
    </row>
    <row r="136" spans="1:24" x14ac:dyDescent="0.2">
      <c r="A136" s="836" t="s">
        <v>121</v>
      </c>
      <c r="B136" s="503">
        <v>-1756.09</v>
      </c>
      <c r="C136" s="503">
        <v>0</v>
      </c>
      <c r="D136" s="587">
        <v>0</v>
      </c>
      <c r="E136" s="587">
        <v>-20566.689999999999</v>
      </c>
      <c r="F136" s="587">
        <v>-45186.17</v>
      </c>
      <c r="G136" s="587">
        <v>24619.48</v>
      </c>
      <c r="H136" s="573" t="s">
        <v>122</v>
      </c>
      <c r="I136" s="573"/>
      <c r="J136" s="575"/>
      <c r="K136" s="575"/>
    </row>
    <row r="137" spans="1:24" x14ac:dyDescent="0.2">
      <c r="A137" s="504" t="s">
        <v>312</v>
      </c>
      <c r="B137" s="475">
        <v>-1756.09</v>
      </c>
      <c r="D137" s="562"/>
      <c r="E137" s="562"/>
      <c r="F137" s="562"/>
      <c r="G137" s="562"/>
      <c r="H137" s="577" t="s">
        <v>64</v>
      </c>
      <c r="I137" s="577"/>
      <c r="J137" s="581"/>
      <c r="K137" s="584">
        <v>133000</v>
      </c>
      <c r="L137" s="493"/>
      <c r="M137" s="493"/>
      <c r="N137" s="493"/>
    </row>
    <row r="138" spans="1:24" x14ac:dyDescent="0.2">
      <c r="A138" s="492" t="s">
        <v>278</v>
      </c>
      <c r="B138" s="440">
        <v>0</v>
      </c>
      <c r="C138" s="475">
        <v>0</v>
      </c>
      <c r="D138" s="562">
        <v>0</v>
      </c>
      <c r="E138" s="562">
        <v>-20566.689999999999</v>
      </c>
      <c r="F138" s="562">
        <v>-45186.17</v>
      </c>
      <c r="G138" s="562">
        <v>24619.48</v>
      </c>
      <c r="H138" s="575" t="s">
        <v>277</v>
      </c>
      <c r="I138" s="575"/>
      <c r="J138" s="515"/>
      <c r="K138" s="564">
        <v>134000</v>
      </c>
      <c r="O138" s="315"/>
      <c r="P138" s="315"/>
      <c r="Q138" s="315"/>
      <c r="R138" s="315"/>
    </row>
    <row r="139" spans="1:24" x14ac:dyDescent="0.2">
      <c r="A139" s="506" t="s">
        <v>279</v>
      </c>
      <c r="D139" s="562"/>
      <c r="E139" s="562"/>
      <c r="F139" s="562"/>
      <c r="G139" s="562"/>
      <c r="H139" s="577" t="s">
        <v>123</v>
      </c>
      <c r="I139" s="577"/>
      <c r="J139" s="581"/>
      <c r="K139" s="584">
        <v>136000</v>
      </c>
      <c r="L139" s="837" t="s">
        <v>66</v>
      </c>
      <c r="M139" s="493"/>
      <c r="N139" s="493"/>
      <c r="O139" s="315"/>
      <c r="P139" s="315"/>
      <c r="Q139" s="315"/>
      <c r="R139" s="315"/>
      <c r="S139" s="315"/>
    </row>
    <row r="140" spans="1:24" x14ac:dyDescent="0.2">
      <c r="A140" s="502" t="s">
        <v>522</v>
      </c>
      <c r="B140" s="503">
        <v>23582804.82</v>
      </c>
      <c r="C140" s="503">
        <v>24644623.629999999</v>
      </c>
      <c r="D140" s="587">
        <v>26303106.039999999</v>
      </c>
      <c r="E140" s="587">
        <v>29728692.690000001</v>
      </c>
      <c r="F140" s="587">
        <v>33510274.43</v>
      </c>
      <c r="G140" s="587">
        <v>-3781581.73999999</v>
      </c>
      <c r="H140" s="573" t="s">
        <v>124</v>
      </c>
      <c r="I140" s="573"/>
      <c r="J140" s="575"/>
      <c r="K140" s="515"/>
      <c r="O140" s="315"/>
      <c r="P140" s="315"/>
    </row>
    <row r="141" spans="1:24" x14ac:dyDescent="0.2">
      <c r="A141" s="504" t="s">
        <v>280</v>
      </c>
      <c r="B141" s="505">
        <v>23314002.550000001</v>
      </c>
      <c r="C141" s="505">
        <v>24281144.34</v>
      </c>
      <c r="D141" s="588">
        <v>25844088.890000001</v>
      </c>
      <c r="E141" s="588">
        <v>29154469.890000001</v>
      </c>
      <c r="F141" s="588">
        <v>32802422.5</v>
      </c>
      <c r="G141" s="562">
        <v>-3647952.6099999901</v>
      </c>
      <c r="H141" s="577" t="s">
        <v>125</v>
      </c>
      <c r="I141" s="578"/>
      <c r="J141" s="579">
        <v>130100</v>
      </c>
      <c r="K141" s="579">
        <v>130190</v>
      </c>
      <c r="L141" s="494">
        <v>130800</v>
      </c>
      <c r="M141" s="494">
        <v>840000</v>
      </c>
      <c r="N141" s="494">
        <v>940080</v>
      </c>
      <c r="Q141" s="315"/>
      <c r="R141" s="315"/>
      <c r="S141" s="315"/>
      <c r="T141" s="315"/>
      <c r="U141" s="315"/>
    </row>
    <row r="142" spans="1:24" x14ac:dyDescent="0.2">
      <c r="A142" s="492" t="s">
        <v>281</v>
      </c>
      <c r="B142" s="475">
        <v>13597.06</v>
      </c>
      <c r="C142" s="475">
        <v>21011.63</v>
      </c>
      <c r="D142" s="562">
        <v>17528.400000000001</v>
      </c>
      <c r="E142" s="562">
        <v>22370.07</v>
      </c>
      <c r="F142" s="562">
        <v>31177.98</v>
      </c>
      <c r="G142" s="562">
        <v>-8807.91</v>
      </c>
      <c r="H142" s="575" t="s">
        <v>126</v>
      </c>
      <c r="J142" s="564">
        <v>131080</v>
      </c>
      <c r="K142" s="564" t="s">
        <v>282</v>
      </c>
      <c r="L142" s="337">
        <v>841000</v>
      </c>
      <c r="M142" s="337">
        <v>941000</v>
      </c>
      <c r="Q142" s="315"/>
      <c r="R142" s="315"/>
      <c r="S142" s="315"/>
      <c r="T142" s="315"/>
      <c r="U142" s="315"/>
    </row>
    <row r="143" spans="1:24" x14ac:dyDescent="0.2">
      <c r="A143" s="506" t="s">
        <v>370</v>
      </c>
      <c r="B143" s="507">
        <v>255205.21</v>
      </c>
      <c r="C143" s="507">
        <v>342467.66</v>
      </c>
      <c r="D143" s="589">
        <v>441488.75</v>
      </c>
      <c r="E143" s="589">
        <v>551852.73</v>
      </c>
      <c r="F143" s="589">
        <v>676673.94999999902</v>
      </c>
      <c r="G143" s="589">
        <v>-124821.219999999</v>
      </c>
      <c r="H143" s="590" t="s">
        <v>127</v>
      </c>
      <c r="I143" s="591"/>
      <c r="J143" s="592">
        <v>132000</v>
      </c>
      <c r="K143" s="592" t="s">
        <v>283</v>
      </c>
      <c r="L143" s="508">
        <v>842000</v>
      </c>
      <c r="M143" s="508">
        <v>942000</v>
      </c>
      <c r="N143" s="509"/>
      <c r="T143" s="315"/>
      <c r="U143" s="315"/>
      <c r="V143" s="315"/>
      <c r="W143" s="315"/>
      <c r="X143" s="315"/>
    </row>
    <row r="144" spans="1:24" x14ac:dyDescent="0.2">
      <c r="B144" s="313"/>
      <c r="D144" s="562"/>
      <c r="F144" s="569"/>
      <c r="G144" s="548"/>
      <c r="H144" s="567"/>
      <c r="I144" s="567"/>
      <c r="J144" s="567"/>
      <c r="K144" s="534"/>
      <c r="L144" s="315"/>
      <c r="M144" s="510"/>
      <c r="N144" s="510"/>
      <c r="O144" s="510"/>
      <c r="P144" s="510"/>
      <c r="Q144" s="510"/>
      <c r="R144" s="510"/>
      <c r="S144" s="315"/>
      <c r="T144" s="315"/>
      <c r="U144" s="315"/>
      <c r="V144" s="315"/>
      <c r="W144" s="315"/>
    </row>
    <row r="145" spans="1:22" x14ac:dyDescent="0.2">
      <c r="E145" s="570"/>
      <c r="F145" s="562"/>
      <c r="G145" s="593"/>
      <c r="H145" s="593"/>
      <c r="I145" s="594"/>
      <c r="J145" s="594"/>
      <c r="K145" s="594"/>
      <c r="L145" s="342"/>
      <c r="M145" s="342"/>
      <c r="N145" s="342"/>
      <c r="O145" s="342"/>
      <c r="P145" s="342"/>
      <c r="Q145" s="342"/>
      <c r="R145" s="315"/>
      <c r="S145" s="315"/>
      <c r="T145" s="315"/>
      <c r="U145" s="315"/>
      <c r="V145" s="315"/>
    </row>
    <row r="146" spans="1:22" x14ac:dyDescent="0.2">
      <c r="C146" s="475"/>
      <c r="E146" s="570"/>
      <c r="F146" s="562"/>
      <c r="G146" s="571"/>
      <c r="H146" s="595"/>
      <c r="I146" s="595"/>
      <c r="J146" s="595"/>
      <c r="K146" s="595"/>
      <c r="L146" s="342"/>
      <c r="M146" s="342"/>
      <c r="N146" s="342"/>
      <c r="O146" s="342"/>
      <c r="P146" s="342"/>
      <c r="Q146" s="342"/>
      <c r="R146" s="315"/>
      <c r="S146" s="315"/>
      <c r="T146" s="315"/>
      <c r="U146" s="315"/>
      <c r="V146" s="315"/>
    </row>
    <row r="147" spans="1:22" x14ac:dyDescent="0.2">
      <c r="E147" s="570"/>
      <c r="F147" s="562"/>
      <c r="G147" s="593"/>
      <c r="H147" s="596"/>
      <c r="I147" s="595"/>
      <c r="J147" s="595"/>
      <c r="K147" s="595"/>
      <c r="L147" s="342"/>
      <c r="M147" s="342"/>
      <c r="N147" s="342"/>
      <c r="O147" s="342"/>
      <c r="P147" s="342"/>
      <c r="Q147" s="342"/>
      <c r="R147" s="315"/>
      <c r="S147" s="315"/>
      <c r="T147" s="315"/>
      <c r="U147" s="315"/>
      <c r="V147" s="315"/>
    </row>
    <row r="148" spans="1:22" x14ac:dyDescent="0.2">
      <c r="E148" s="570"/>
      <c r="F148" s="562"/>
      <c r="G148" s="593"/>
      <c r="H148" s="595"/>
      <c r="I148" s="595"/>
      <c r="J148" s="595"/>
      <c r="K148" s="595"/>
      <c r="L148" s="342"/>
      <c r="M148" s="342"/>
      <c r="N148" s="342"/>
      <c r="O148" s="342"/>
      <c r="P148" s="342"/>
      <c r="Q148" s="342"/>
      <c r="R148" s="315"/>
      <c r="S148" s="315"/>
      <c r="T148" s="315"/>
      <c r="U148" s="315"/>
      <c r="V148" s="315"/>
    </row>
    <row r="149" spans="1:22" x14ac:dyDescent="0.2">
      <c r="C149" s="511"/>
      <c r="E149" s="595"/>
      <c r="F149" s="595"/>
      <c r="G149" s="595"/>
      <c r="H149" s="595"/>
      <c r="I149" s="595"/>
      <c r="J149" s="595"/>
      <c r="K149" s="595"/>
      <c r="L149" s="315"/>
      <c r="M149" s="315"/>
      <c r="N149" s="315"/>
      <c r="O149" s="315"/>
      <c r="P149" s="315"/>
      <c r="Q149" s="315"/>
    </row>
    <row r="150" spans="1:22" x14ac:dyDescent="0.2">
      <c r="E150" s="534"/>
      <c r="F150" s="534"/>
      <c r="G150" s="534"/>
      <c r="H150" s="534"/>
      <c r="I150" s="534"/>
      <c r="J150" s="534"/>
      <c r="K150" s="534"/>
      <c r="L150" s="315"/>
      <c r="M150" s="315"/>
      <c r="N150" s="315"/>
      <c r="O150" s="315"/>
      <c r="P150" s="315"/>
      <c r="Q150" s="315"/>
    </row>
    <row r="151" spans="1:22" x14ac:dyDescent="0.2">
      <c r="B151" s="313"/>
      <c r="C151" s="313"/>
      <c r="E151" s="573" t="s">
        <v>284</v>
      </c>
      <c r="G151" s="534"/>
      <c r="H151" s="534"/>
      <c r="I151" s="534"/>
      <c r="J151" s="534"/>
      <c r="K151" s="534"/>
      <c r="L151" s="315"/>
      <c r="M151" s="315"/>
      <c r="N151" s="315"/>
      <c r="O151" s="315"/>
      <c r="P151" s="315"/>
      <c r="Q151" s="315"/>
    </row>
    <row r="152" spans="1:22" x14ac:dyDescent="0.2">
      <c r="A152" s="441" t="s">
        <v>285</v>
      </c>
      <c r="B152" s="441"/>
      <c r="C152" s="511">
        <v>9416313.7936539091</v>
      </c>
      <c r="D152" s="573" t="s">
        <v>286</v>
      </c>
      <c r="E152" s="516">
        <v>168283.38922745999</v>
      </c>
      <c r="F152" s="573" t="s">
        <v>287</v>
      </c>
      <c r="G152" s="534"/>
      <c r="H152" s="534"/>
      <c r="I152" s="534"/>
      <c r="J152" s="534"/>
      <c r="K152" s="534"/>
      <c r="L152" s="315"/>
      <c r="M152" s="315"/>
      <c r="N152" s="315"/>
      <c r="O152" s="315"/>
      <c r="P152" s="315"/>
      <c r="Q152" s="315"/>
    </row>
    <row r="153" spans="1:22" x14ac:dyDescent="0.2">
      <c r="A153" s="314" t="s">
        <v>288</v>
      </c>
      <c r="B153" s="313">
        <v>100000</v>
      </c>
      <c r="C153" s="512">
        <v>168283.389227459</v>
      </c>
      <c r="E153" s="516">
        <v>20755.544426454198</v>
      </c>
      <c r="F153" s="573" t="s">
        <v>289</v>
      </c>
      <c r="G153" s="534"/>
      <c r="H153" s="534"/>
      <c r="I153" s="534"/>
      <c r="J153" s="534"/>
      <c r="K153" s="534"/>
      <c r="L153" s="315"/>
      <c r="M153" s="315"/>
      <c r="N153" s="315"/>
      <c r="O153" s="315"/>
      <c r="P153" s="315"/>
      <c r="Q153" s="315"/>
    </row>
    <row r="154" spans="1:22" x14ac:dyDescent="0.2">
      <c r="A154" s="314" t="s">
        <v>290</v>
      </c>
      <c r="B154" s="313">
        <v>100000</v>
      </c>
      <c r="C154" s="513">
        <v>20755.544426454198</v>
      </c>
      <c r="E154" s="516">
        <v>7464369.21</v>
      </c>
      <c r="F154" s="573" t="s">
        <v>291</v>
      </c>
      <c r="G154" s="534"/>
      <c r="H154" s="534"/>
      <c r="I154" s="534"/>
      <c r="J154" s="534"/>
      <c r="K154" s="534"/>
      <c r="L154" s="315"/>
      <c r="M154" s="315"/>
      <c r="N154" s="315"/>
      <c r="O154" s="315"/>
      <c r="P154" s="315"/>
      <c r="Q154" s="315"/>
    </row>
    <row r="155" spans="1:22" x14ac:dyDescent="0.2">
      <c r="A155" s="314" t="s">
        <v>292</v>
      </c>
      <c r="B155" s="313">
        <v>124000</v>
      </c>
      <c r="C155" s="438">
        <v>3266744.71</v>
      </c>
      <c r="E155" s="573">
        <v>7653408.1436539097</v>
      </c>
      <c r="F155" s="573">
        <v>0</v>
      </c>
      <c r="G155" s="534"/>
      <c r="H155" s="534"/>
      <c r="I155" s="534"/>
      <c r="J155" s="534"/>
      <c r="K155" s="534"/>
    </row>
    <row r="156" spans="1:22" x14ac:dyDescent="0.2">
      <c r="A156" s="316" t="s">
        <v>293</v>
      </c>
      <c r="B156" s="313">
        <v>120001</v>
      </c>
      <c r="C156" s="438">
        <v>4732374.1100000003</v>
      </c>
      <c r="D156" s="516">
        <v>7999118.8200000003</v>
      </c>
    </row>
    <row r="157" spans="1:22" x14ac:dyDescent="0.2">
      <c r="A157" s="314" t="s">
        <v>533</v>
      </c>
      <c r="B157" s="313">
        <v>129000</v>
      </c>
      <c r="C157" s="512">
        <v>2076900.95</v>
      </c>
    </row>
    <row r="158" spans="1:22" x14ac:dyDescent="0.2">
      <c r="A158" s="314" t="s">
        <v>351</v>
      </c>
      <c r="B158" s="313">
        <v>129000</v>
      </c>
      <c r="C158" s="513">
        <v>-848744.91</v>
      </c>
    </row>
    <row r="159" spans="1:22" x14ac:dyDescent="0.2">
      <c r="B159" s="313"/>
      <c r="C159" s="456"/>
      <c r="E159" s="573"/>
    </row>
    <row r="160" spans="1:22" x14ac:dyDescent="0.2">
      <c r="E160" s="597"/>
    </row>
    <row r="161" spans="1:6" x14ac:dyDescent="0.2">
      <c r="E161" s="598"/>
      <c r="F161" s="599"/>
    </row>
    <row r="162" spans="1:6" x14ac:dyDescent="0.2">
      <c r="E162" s="598"/>
      <c r="F162" s="599"/>
    </row>
    <row r="165" spans="1:6" ht="18" x14ac:dyDescent="0.25">
      <c r="A165" s="514" t="s">
        <v>294</v>
      </c>
    </row>
    <row r="166" spans="1:6" ht="18" x14ac:dyDescent="0.25">
      <c r="A166" s="514" t="s">
        <v>295</v>
      </c>
    </row>
    <row r="167" spans="1:6" ht="18" x14ac:dyDescent="0.25">
      <c r="A167" s="514" t="s">
        <v>296</v>
      </c>
    </row>
  </sheetData>
  <mergeCells count="1">
    <mergeCell ref="B4:C4"/>
  </mergeCells>
  <pageMargins left="0.70866141732283505" right="0.70866141732283505" top="0.74803149606299202" bottom="0.74803149606299202" header="0.31496062992126" footer="0.31496062992126"/>
  <pageSetup paperSize="9" scale="1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0"/>
  <sheetViews>
    <sheetView showGridLines="0" zoomScalePageLayoutView="46" workbookViewId="0">
      <selection activeCell="E22" sqref="E22"/>
    </sheetView>
  </sheetViews>
  <sheetFormatPr defaultColWidth="11.42578125" defaultRowHeight="13.5" x14ac:dyDescent="0.25"/>
  <cols>
    <col min="1" max="1" width="3" style="2" customWidth="1"/>
    <col min="2" max="2" width="0.85546875" style="2" customWidth="1"/>
    <col min="3" max="3" width="38" style="2" customWidth="1"/>
    <col min="4" max="4" width="10.42578125" style="2" bestFit="1" customWidth="1"/>
    <col min="5" max="7" width="12.42578125" style="2" bestFit="1" customWidth="1"/>
    <col min="8" max="8" width="18.28515625" style="2" bestFit="1" customWidth="1"/>
    <col min="9" max="11" width="12.42578125" style="2" bestFit="1" customWidth="1"/>
    <col min="12" max="12" width="1.5703125" style="2" customWidth="1"/>
    <col min="13" max="13" width="17.28515625" style="2" customWidth="1"/>
    <col min="14" max="14" width="16.85546875" style="2" customWidth="1"/>
    <col min="15" max="15" width="12.42578125" style="43" bestFit="1" customWidth="1"/>
    <col min="16" max="16" width="12.85546875" style="2" bestFit="1" customWidth="1"/>
    <col min="17" max="17" width="11.28515625" style="2" bestFit="1" customWidth="1"/>
    <col min="18" max="16384" width="11.42578125" style="2"/>
  </cols>
  <sheetData>
    <row r="1" spans="2:18" s="24" customFormat="1" ht="18.75" x14ac:dyDescent="0.3">
      <c r="B1" s="915" t="s">
        <v>653</v>
      </c>
      <c r="C1" s="915"/>
      <c r="D1" s="915"/>
      <c r="E1" s="915"/>
      <c r="F1" s="915"/>
      <c r="G1" s="915"/>
      <c r="H1" s="915"/>
      <c r="I1" s="915"/>
      <c r="J1" s="915"/>
      <c r="K1" s="915"/>
      <c r="L1" s="81"/>
      <c r="M1" s="23"/>
      <c r="N1" s="23"/>
      <c r="O1" s="23"/>
      <c r="P1" s="23"/>
      <c r="Q1" s="23"/>
      <c r="R1" s="23"/>
    </row>
    <row r="2" spans="2:18" s="27" customFormat="1" ht="16.5" x14ac:dyDescent="0.3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18" s="27" customFormat="1" ht="16.5" x14ac:dyDescent="0.3">
      <c r="B3" s="914" t="s">
        <v>534</v>
      </c>
      <c r="C3" s="914"/>
      <c r="D3" s="914"/>
      <c r="E3" s="914"/>
      <c r="F3" s="914"/>
      <c r="G3" s="914"/>
      <c r="H3" s="914"/>
      <c r="I3" s="914"/>
      <c r="J3" s="914"/>
      <c r="K3" s="914"/>
      <c r="L3" s="173"/>
      <c r="M3" s="25"/>
      <c r="N3" s="25"/>
      <c r="O3" s="25"/>
      <c r="P3" s="25"/>
      <c r="Q3" s="25"/>
      <c r="R3" s="25"/>
    </row>
    <row r="4" spans="2:18" s="29" customFormat="1" ht="15.75" x14ac:dyDescent="0.25">
      <c r="B4" s="914" t="s">
        <v>535</v>
      </c>
      <c r="C4" s="914"/>
      <c r="D4" s="914"/>
      <c r="E4" s="914"/>
      <c r="F4" s="914"/>
      <c r="G4" s="914"/>
      <c r="H4" s="914"/>
      <c r="I4" s="914"/>
      <c r="J4" s="914"/>
      <c r="K4" s="914"/>
      <c r="L4" s="173"/>
      <c r="M4" s="28"/>
      <c r="N4" s="28"/>
      <c r="O4" s="28"/>
      <c r="P4" s="28"/>
      <c r="Q4" s="28"/>
      <c r="R4" s="28"/>
    </row>
    <row r="5" spans="2:18" ht="15" x14ac:dyDescent="0.25">
      <c r="B5" s="916" t="s">
        <v>376</v>
      </c>
      <c r="C5" s="916"/>
      <c r="D5" s="916"/>
      <c r="E5" s="916"/>
      <c r="F5" s="916"/>
      <c r="G5" s="916"/>
      <c r="H5" s="916"/>
      <c r="I5" s="916"/>
      <c r="J5" s="916"/>
      <c r="K5" s="916"/>
      <c r="L5" s="174"/>
      <c r="M5" s="1"/>
      <c r="N5" s="1"/>
      <c r="O5" s="1"/>
      <c r="P5" s="1"/>
      <c r="Q5" s="1"/>
      <c r="R5" s="1"/>
    </row>
    <row r="6" spans="2:18" s="190" customFormat="1" x14ac:dyDescent="0.25">
      <c r="B6" s="1"/>
      <c r="C6" s="1"/>
      <c r="D6" s="1"/>
      <c r="E6" s="1"/>
      <c r="F6" s="1"/>
      <c r="G6" s="1"/>
      <c r="H6" s="1"/>
      <c r="I6" s="189"/>
      <c r="J6" s="189"/>
      <c r="K6" s="189"/>
      <c r="L6" s="189"/>
      <c r="M6" s="189"/>
      <c r="N6" s="189"/>
      <c r="O6" s="189"/>
      <c r="P6" s="189"/>
      <c r="Q6" s="189"/>
      <c r="R6" s="189"/>
    </row>
    <row r="7" spans="2:18" s="64" customFormat="1" ht="12.75" customHeight="1" x14ac:dyDescent="0.3">
      <c r="B7" s="227"/>
      <c r="C7" s="235"/>
      <c r="D7" s="236"/>
      <c r="E7" s="236"/>
      <c r="F7" s="236" t="s">
        <v>536</v>
      </c>
      <c r="G7" s="236"/>
      <c r="H7" s="236" t="s">
        <v>537</v>
      </c>
      <c r="I7" s="236" t="s">
        <v>538</v>
      </c>
      <c r="J7" s="239" t="s">
        <v>539</v>
      </c>
      <c r="K7" s="238"/>
      <c r="L7" s="63"/>
      <c r="M7" s="63"/>
    </row>
    <row r="8" spans="2:18" s="64" customFormat="1" ht="12.75" customHeight="1" x14ac:dyDescent="0.3">
      <c r="B8" s="125"/>
      <c r="C8" s="168"/>
      <c r="D8" s="112" t="s">
        <v>520</v>
      </c>
      <c r="E8" s="112"/>
      <c r="F8" s="112" t="s">
        <v>541</v>
      </c>
      <c r="G8" s="112" t="s">
        <v>542</v>
      </c>
      <c r="H8" s="112" t="s">
        <v>543</v>
      </c>
      <c r="I8" s="112" t="s">
        <v>544</v>
      </c>
      <c r="J8" s="153" t="s">
        <v>545</v>
      </c>
      <c r="K8" s="154"/>
      <c r="L8" s="63"/>
      <c r="M8" s="63"/>
    </row>
    <row r="9" spans="2:18" s="64" customFormat="1" ht="12.75" customHeight="1" x14ac:dyDescent="0.3">
      <c r="B9" s="234"/>
      <c r="C9" s="193"/>
      <c r="D9" s="237" t="s">
        <v>546</v>
      </c>
      <c r="E9" s="237" t="s">
        <v>434</v>
      </c>
      <c r="F9" s="237" t="s">
        <v>548</v>
      </c>
      <c r="G9" s="237" t="s">
        <v>549</v>
      </c>
      <c r="H9" s="237" t="s">
        <v>550</v>
      </c>
      <c r="I9" s="237" t="s">
        <v>551</v>
      </c>
      <c r="J9" s="104" t="s">
        <v>552</v>
      </c>
      <c r="K9" s="104" t="s">
        <v>524</v>
      </c>
      <c r="L9" s="63"/>
      <c r="M9" s="63"/>
    </row>
    <row r="10" spans="2:18" ht="12.75" customHeight="1" x14ac:dyDescent="0.25">
      <c r="B10" s="229"/>
      <c r="C10" s="5"/>
      <c r="D10" s="233"/>
      <c r="E10" s="229"/>
      <c r="F10" s="229"/>
      <c r="G10" s="229"/>
      <c r="H10" s="233"/>
      <c r="I10" s="233"/>
      <c r="J10" s="32"/>
      <c r="K10" s="32"/>
      <c r="L10" s="1"/>
      <c r="M10" s="1"/>
      <c r="O10" s="2"/>
    </row>
    <row r="11" spans="2:18" s="10" customFormat="1" ht="12.75" customHeight="1" x14ac:dyDescent="0.3">
      <c r="B11" s="228"/>
      <c r="C11" s="871" t="s">
        <v>111</v>
      </c>
      <c r="D11" s="159">
        <v>189038.93</v>
      </c>
      <c r="E11" s="177">
        <v>0</v>
      </c>
      <c r="F11" s="158">
        <v>4732374.1100000003</v>
      </c>
      <c r="G11" s="158">
        <v>1228156.04</v>
      </c>
      <c r="H11" s="177">
        <v>3266744.71</v>
      </c>
      <c r="I11" s="159">
        <v>-20566.689999999999</v>
      </c>
      <c r="J11" s="159">
        <v>29728692.690000001</v>
      </c>
      <c r="K11" s="159">
        <v>39124439.789999999</v>
      </c>
      <c r="L11" s="9"/>
    </row>
    <row r="12" spans="2:18" ht="12.75" customHeight="1" x14ac:dyDescent="0.25">
      <c r="B12" s="229"/>
      <c r="C12" s="18"/>
      <c r="D12" s="161"/>
      <c r="E12" s="165"/>
      <c r="F12" s="160"/>
      <c r="G12" s="165"/>
      <c r="H12" s="178"/>
      <c r="I12" s="162"/>
      <c r="J12" s="162"/>
      <c r="K12" s="162"/>
      <c r="L12" s="1"/>
      <c r="O12" s="2"/>
    </row>
    <row r="13" spans="2:18" ht="12.75" customHeight="1" x14ac:dyDescent="0.25">
      <c r="B13" s="229"/>
      <c r="C13" s="871" t="s">
        <v>67</v>
      </c>
      <c r="D13" s="159">
        <v>189038.93</v>
      </c>
      <c r="E13" s="177">
        <v>0</v>
      </c>
      <c r="F13" s="159">
        <v>4732374.1100000003</v>
      </c>
      <c r="G13" s="159">
        <v>1228156.04</v>
      </c>
      <c r="H13" s="177">
        <v>3266744.71</v>
      </c>
      <c r="I13" s="159">
        <v>-20566.689999999999</v>
      </c>
      <c r="J13" s="159">
        <v>29728692.690000001</v>
      </c>
      <c r="K13" s="159">
        <v>39124439.789999999</v>
      </c>
      <c r="L13" s="1"/>
      <c r="O13" s="2"/>
    </row>
    <row r="14" spans="2:18" ht="12.75" customHeight="1" x14ac:dyDescent="0.25">
      <c r="B14" s="229"/>
      <c r="C14" s="838" t="s">
        <v>553</v>
      </c>
      <c r="D14" s="179">
        <v>0</v>
      </c>
      <c r="E14" s="166">
        <v>0</v>
      </c>
      <c r="F14" s="166">
        <v>0</v>
      </c>
      <c r="G14" s="163">
        <v>1078533.4199999899</v>
      </c>
      <c r="H14" s="179">
        <v>0</v>
      </c>
      <c r="I14" s="162">
        <v>20566.689999999999</v>
      </c>
      <c r="J14" s="171">
        <v>-3425586.65</v>
      </c>
      <c r="K14" s="162">
        <f>SUM(D14:J14)</f>
        <v>-2326486.5400000103</v>
      </c>
      <c r="L14" s="1"/>
      <c r="M14" s="19"/>
      <c r="N14" s="19"/>
      <c r="O14" s="19"/>
    </row>
    <row r="15" spans="2:18" s="10" customFormat="1" ht="12.75" customHeight="1" x14ac:dyDescent="0.3">
      <c r="B15" s="229"/>
      <c r="C15" s="871" t="s">
        <v>547</v>
      </c>
      <c r="D15" s="179">
        <v>0</v>
      </c>
      <c r="E15" s="166">
        <v>0</v>
      </c>
      <c r="F15" s="163">
        <v>-848744.91</v>
      </c>
      <c r="G15" s="163">
        <v>-1228156.04</v>
      </c>
      <c r="H15" s="301">
        <v>2076900.95</v>
      </c>
      <c r="I15" s="179">
        <v>0</v>
      </c>
      <c r="J15" s="302">
        <v>0</v>
      </c>
      <c r="K15" s="303">
        <v>0</v>
      </c>
      <c r="L15" s="9"/>
    </row>
    <row r="16" spans="2:18" ht="12.75" customHeight="1" x14ac:dyDescent="0.25">
      <c r="B16" s="229"/>
      <c r="C16" s="871" t="s">
        <v>68</v>
      </c>
      <c r="D16" s="159">
        <f>SUM(D13:D15)</f>
        <v>189038.93</v>
      </c>
      <c r="E16" s="159">
        <f t="shared" ref="E16:K16" si="0">SUM(E13:E15)</f>
        <v>0</v>
      </c>
      <c r="F16" s="159">
        <f t="shared" si="0"/>
        <v>3883629.2</v>
      </c>
      <c r="G16" s="159">
        <f t="shared" si="0"/>
        <v>1078533.4199999897</v>
      </c>
      <c r="H16" s="159">
        <f t="shared" si="0"/>
        <v>5343645.66</v>
      </c>
      <c r="I16" s="177">
        <f t="shared" si="0"/>
        <v>0</v>
      </c>
      <c r="J16" s="159">
        <f t="shared" si="0"/>
        <v>26303106.040000003</v>
      </c>
      <c r="K16" s="159">
        <f t="shared" si="0"/>
        <v>36797953.249999985</v>
      </c>
      <c r="L16" s="167"/>
      <c r="O16" s="2"/>
    </row>
    <row r="17" spans="2:18" ht="12.75" customHeight="1" x14ac:dyDescent="0.25">
      <c r="B17" s="229"/>
      <c r="C17" s="18"/>
      <c r="D17" s="161"/>
      <c r="E17" s="165"/>
      <c r="F17" s="180"/>
      <c r="G17" s="160"/>
      <c r="H17" s="161"/>
      <c r="I17" s="179"/>
      <c r="J17" s="171"/>
      <c r="K17" s="162"/>
      <c r="L17" s="1"/>
      <c r="M17" s="1"/>
      <c r="O17" s="2"/>
    </row>
    <row r="18" spans="2:18" ht="12.75" customHeight="1" x14ac:dyDescent="0.25">
      <c r="B18" s="228"/>
      <c r="C18" s="871" t="s">
        <v>554</v>
      </c>
      <c r="D18" s="159">
        <f t="shared" ref="D18:J18" si="1">+SUM(D16:D17)</f>
        <v>189038.93</v>
      </c>
      <c r="E18" s="164">
        <f t="shared" si="1"/>
        <v>0</v>
      </c>
      <c r="F18" s="164">
        <f t="shared" si="1"/>
        <v>3883629.2</v>
      </c>
      <c r="G18" s="158">
        <f t="shared" si="1"/>
        <v>1078533.4199999897</v>
      </c>
      <c r="H18" s="158">
        <f t="shared" si="1"/>
        <v>5343645.66</v>
      </c>
      <c r="I18" s="164">
        <f t="shared" si="1"/>
        <v>0</v>
      </c>
      <c r="J18" s="172">
        <f t="shared" si="1"/>
        <v>26303106.040000003</v>
      </c>
      <c r="K18" s="159">
        <f>SUM(D18:J18)</f>
        <v>36797953.249999993</v>
      </c>
      <c r="L18" s="1"/>
      <c r="M18" s="1"/>
      <c r="O18" s="2"/>
    </row>
    <row r="19" spans="2:18" ht="12.75" customHeight="1" x14ac:dyDescent="0.25">
      <c r="B19" s="228"/>
      <c r="C19" s="838" t="s">
        <v>540</v>
      </c>
      <c r="D19" s="186">
        <v>0</v>
      </c>
      <c r="E19" s="182">
        <v>0</v>
      </c>
      <c r="F19" s="182">
        <v>0</v>
      </c>
      <c r="G19" s="183">
        <v>-778325.53999998001</v>
      </c>
      <c r="H19" s="186">
        <v>0</v>
      </c>
      <c r="I19" s="187">
        <f>-I18</f>
        <v>0</v>
      </c>
      <c r="J19" s="187">
        <v>-1658482.41</v>
      </c>
      <c r="K19" s="230">
        <f>+SUM(D19:J19)</f>
        <v>-2436807.9499999797</v>
      </c>
      <c r="L19" s="1"/>
      <c r="M19" s="1"/>
      <c r="O19" s="2"/>
    </row>
    <row r="20" spans="2:18" ht="12.75" customHeight="1" x14ac:dyDescent="0.25">
      <c r="B20" s="228"/>
      <c r="C20" s="871" t="s">
        <v>547</v>
      </c>
      <c r="D20" s="186">
        <v>0</v>
      </c>
      <c r="E20" s="184">
        <v>0</v>
      </c>
      <c r="F20" s="300">
        <v>-970875.76</v>
      </c>
      <c r="G20" s="185">
        <v>-1078533.4199999899</v>
      </c>
      <c r="H20" s="188">
        <v>2049409.18</v>
      </c>
      <c r="I20" s="187">
        <v>0</v>
      </c>
      <c r="J20" s="187">
        <v>0</v>
      </c>
      <c r="K20" s="231">
        <v>0</v>
      </c>
      <c r="L20" s="1"/>
      <c r="M20" s="1"/>
      <c r="O20" s="2"/>
    </row>
    <row r="21" spans="2:18" s="10" customFormat="1" ht="14.25" customHeight="1" x14ac:dyDescent="0.3">
      <c r="B21" s="232"/>
      <c r="C21" s="872" t="s">
        <v>555</v>
      </c>
      <c r="D21" s="159">
        <f t="shared" ref="D21:K21" si="2">+SUM(D18:D20)</f>
        <v>189038.93</v>
      </c>
      <c r="E21" s="164">
        <f t="shared" si="2"/>
        <v>0</v>
      </c>
      <c r="F21" s="164">
        <f t="shared" si="2"/>
        <v>2912753.4400000004</v>
      </c>
      <c r="G21" s="282">
        <f t="shared" si="2"/>
        <v>-778325.53999998025</v>
      </c>
      <c r="H21" s="282">
        <f t="shared" si="2"/>
        <v>7393054.8399999999</v>
      </c>
      <c r="I21" s="283">
        <f t="shared" si="2"/>
        <v>0</v>
      </c>
      <c r="J21" s="282">
        <f t="shared" si="2"/>
        <v>24644623.630000003</v>
      </c>
      <c r="K21" s="284">
        <f t="shared" si="2"/>
        <v>34361145.300000012</v>
      </c>
      <c r="L21" s="9"/>
      <c r="M21" s="9"/>
    </row>
    <row r="22" spans="2:18" x14ac:dyDescent="0.25">
      <c r="B22" s="34"/>
      <c r="C22" s="65"/>
      <c r="D22" s="20"/>
      <c r="E22" s="20"/>
      <c r="F22" s="20"/>
      <c r="G22" s="20"/>
      <c r="H22" s="20"/>
      <c r="I22" s="20"/>
      <c r="J22" s="20"/>
      <c r="K22" s="304"/>
      <c r="L22" s="20"/>
      <c r="M22" s="1"/>
      <c r="N22" s="1"/>
      <c r="O22" s="1"/>
      <c r="P22" s="1"/>
      <c r="Q22" s="1"/>
      <c r="R22" s="1"/>
    </row>
    <row r="23" spans="2:18" s="29" customFormat="1" ht="15.75" x14ac:dyDescent="0.25">
      <c r="B23" s="5"/>
      <c r="C23" s="181" t="s">
        <v>556</v>
      </c>
      <c r="D23" s="52"/>
      <c r="E23" s="52"/>
      <c r="F23" s="52"/>
      <c r="G23" s="52"/>
      <c r="H23" s="52"/>
      <c r="I23" s="52"/>
      <c r="J23" s="52"/>
      <c r="K23" s="52"/>
      <c r="L23" s="52"/>
      <c r="M23" s="28"/>
      <c r="N23" s="28"/>
      <c r="O23" s="28"/>
      <c r="P23" s="28"/>
      <c r="Q23" s="28"/>
      <c r="R23" s="28"/>
    </row>
    <row r="24" spans="2:18" ht="15" x14ac:dyDescent="0.25"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  <c r="P24" s="1"/>
      <c r="Q24" s="1"/>
      <c r="R24" s="1"/>
    </row>
    <row r="25" spans="2:18" ht="15.75" x14ac:dyDescent="0.25">
      <c r="B25" s="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O38" s="2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O39" s="2"/>
    </row>
    <row r="40" spans="2:18" x14ac:dyDescent="0.25">
      <c r="B40" s="1"/>
    </row>
  </sheetData>
  <mergeCells count="4">
    <mergeCell ref="B3:K3"/>
    <mergeCell ref="B1:K1"/>
    <mergeCell ref="B4:K4"/>
    <mergeCell ref="B5:K5"/>
  </mergeCells>
  <pageMargins left="0.74803149606299202" right="0.74803149606299202" top="0.98425196850393704" bottom="0.98425196850393704" header="0.511811023622047" footer="0.511811023622047"/>
  <pageSetup scale="10" orientation="landscape" r:id="rId1"/>
  <headerFooter alignWithMargins="0">
    <oddFooter>&amp;C4</oddFooter>
  </headerFooter>
  <ignoredErrors>
    <ignoredError sqref="K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C1:N81"/>
  <sheetViews>
    <sheetView showGridLines="0" zoomScale="80" zoomScaleNormal="80" zoomScalePageLayoutView="50" workbookViewId="0">
      <selection activeCell="C4" sqref="C4:G4"/>
    </sheetView>
  </sheetViews>
  <sheetFormatPr defaultColWidth="11.42578125" defaultRowHeight="13.5" x14ac:dyDescent="0.3"/>
  <cols>
    <col min="1" max="1" width="11.42578125" style="702"/>
    <col min="2" max="2" width="3.85546875" style="702" customWidth="1"/>
    <col min="3" max="3" width="0.42578125" style="692" customWidth="1"/>
    <col min="4" max="4" width="3.7109375" style="743" customWidth="1"/>
    <col min="5" max="5" width="66.85546875" style="702" customWidth="1"/>
    <col min="6" max="7" width="15.5703125" style="702" customWidth="1"/>
    <col min="8" max="8" width="3.85546875" style="702" customWidth="1"/>
    <col min="9" max="9" width="48.5703125" style="702" bestFit="1" customWidth="1"/>
    <col min="10" max="10" width="12.28515625" style="702" bestFit="1" customWidth="1"/>
    <col min="11" max="16384" width="11.42578125" style="702"/>
  </cols>
  <sheetData>
    <row r="1" spans="3:14" s="667" customFormat="1" ht="18" x14ac:dyDescent="0.25">
      <c r="C1" s="909" t="s">
        <v>653</v>
      </c>
      <c r="D1" s="909"/>
      <c r="E1" s="909"/>
      <c r="F1" s="909"/>
      <c r="G1" s="909"/>
    </row>
    <row r="2" spans="3:14" s="667" customFormat="1" x14ac:dyDescent="0.25">
      <c r="C2" s="666"/>
      <c r="D2" s="665"/>
      <c r="E2" s="605"/>
      <c r="F2" s="605"/>
      <c r="G2" s="605"/>
      <c r="J2" s="713"/>
    </row>
    <row r="3" spans="3:14" s="667" customFormat="1" ht="15" x14ac:dyDescent="0.25">
      <c r="C3" s="910" t="s">
        <v>297</v>
      </c>
      <c r="D3" s="910"/>
      <c r="E3" s="910"/>
      <c r="F3" s="910"/>
      <c r="G3" s="910"/>
    </row>
    <row r="4" spans="3:14" s="667" customFormat="1" ht="15" x14ac:dyDescent="0.25">
      <c r="C4" s="911" t="s">
        <v>376</v>
      </c>
      <c r="D4" s="911"/>
      <c r="E4" s="911"/>
      <c r="F4" s="911"/>
      <c r="G4" s="911"/>
      <c r="I4" s="713"/>
    </row>
    <row r="5" spans="3:14" ht="12.75" x14ac:dyDescent="0.25">
      <c r="C5" s="714"/>
      <c r="D5" s="715"/>
      <c r="E5" s="701"/>
      <c r="F5" s="701"/>
      <c r="G5" s="701"/>
      <c r="H5" s="701"/>
      <c r="I5" s="701"/>
      <c r="J5" s="701"/>
      <c r="K5" s="701"/>
      <c r="L5" s="701"/>
      <c r="M5" s="701"/>
      <c r="N5" s="701"/>
    </row>
    <row r="6" spans="3:14" ht="12.75" x14ac:dyDescent="0.25">
      <c r="C6" s="716"/>
      <c r="D6" s="717"/>
      <c r="E6" s="718"/>
      <c r="F6" s="718"/>
      <c r="G6" s="718"/>
      <c r="H6" s="701"/>
      <c r="I6" s="701"/>
      <c r="J6" s="701"/>
      <c r="K6" s="701"/>
      <c r="L6" s="701"/>
      <c r="M6" s="701"/>
      <c r="N6" s="701"/>
    </row>
    <row r="7" spans="3:14" s="692" customFormat="1" ht="12.75" customHeight="1" x14ac:dyDescent="0.3">
      <c r="C7" s="809"/>
      <c r="D7" s="810"/>
      <c r="E7" s="811"/>
      <c r="F7" s="812" t="s">
        <v>557</v>
      </c>
      <c r="G7" s="812" t="s">
        <v>558</v>
      </c>
      <c r="H7" s="714"/>
      <c r="I7" s="714"/>
      <c r="J7" s="714"/>
      <c r="K7" s="714"/>
      <c r="L7" s="714"/>
      <c r="M7" s="714"/>
      <c r="N7" s="714"/>
    </row>
    <row r="8" spans="3:14" ht="12.75" customHeight="1" x14ac:dyDescent="0.25">
      <c r="C8" s="623"/>
      <c r="D8" s="630"/>
      <c r="E8" s="633"/>
      <c r="F8" s="722"/>
      <c r="G8" s="723"/>
      <c r="H8" s="701"/>
      <c r="I8" s="701"/>
      <c r="J8" s="701"/>
      <c r="K8" s="701"/>
      <c r="L8" s="701"/>
      <c r="M8" s="701"/>
      <c r="N8" s="701"/>
    </row>
    <row r="9" spans="3:14" s="692" customFormat="1" ht="12.75" customHeight="1" x14ac:dyDescent="0.3">
      <c r="C9" s="623" t="s">
        <v>656</v>
      </c>
      <c r="D9" s="630"/>
      <c r="E9" s="625" t="s">
        <v>623</v>
      </c>
      <c r="F9" s="725"/>
      <c r="G9" s="726"/>
      <c r="H9" s="714"/>
      <c r="I9" s="714"/>
      <c r="J9" s="714"/>
      <c r="K9" s="714"/>
      <c r="L9" s="714"/>
      <c r="M9" s="714"/>
      <c r="N9" s="714"/>
    </row>
    <row r="10" spans="3:14" ht="12.75" customHeight="1" x14ac:dyDescent="0.25">
      <c r="C10" s="623" t="s">
        <v>663</v>
      </c>
      <c r="D10" s="630"/>
      <c r="E10" s="625" t="s">
        <v>445</v>
      </c>
      <c r="F10" s="698">
        <f>+SUM(F11:F14)</f>
        <v>84832900.5</v>
      </c>
      <c r="G10" s="712">
        <f>+SUM(G11:G14)</f>
        <v>81351261.600000009</v>
      </c>
      <c r="H10" s="701"/>
      <c r="I10" s="727"/>
      <c r="J10" s="701"/>
      <c r="K10" s="701"/>
      <c r="L10" s="701"/>
      <c r="M10" s="701"/>
      <c r="N10" s="701"/>
    </row>
    <row r="11" spans="3:14" ht="12.75" customHeight="1" x14ac:dyDescent="0.25">
      <c r="C11" s="623"/>
      <c r="D11" s="630" t="s">
        <v>32</v>
      </c>
      <c r="E11" s="633" t="s">
        <v>624</v>
      </c>
      <c r="F11" s="808">
        <f>+[11]Sábana!M104</f>
        <v>54784250.289999999</v>
      </c>
      <c r="G11" s="729">
        <v>53986017.450000003</v>
      </c>
      <c r="H11" s="701"/>
      <c r="I11" s="730"/>
      <c r="J11" s="701"/>
      <c r="K11" s="701"/>
      <c r="L11" s="701"/>
      <c r="M11" s="701"/>
      <c r="N11" s="701"/>
    </row>
    <row r="12" spans="3:14" ht="12.75" customHeight="1" x14ac:dyDescent="0.25">
      <c r="C12" s="623"/>
      <c r="D12" s="630" t="s">
        <v>424</v>
      </c>
      <c r="E12" s="633" t="s">
        <v>495</v>
      </c>
      <c r="F12" s="808">
        <f>+[11]Sábana!M105</f>
        <v>890082.67</v>
      </c>
      <c r="G12" s="700">
        <v>782445.77</v>
      </c>
      <c r="H12" s="701"/>
      <c r="I12" s="730"/>
      <c r="J12" s="701"/>
      <c r="K12" s="701"/>
      <c r="L12" s="701"/>
      <c r="M12" s="701"/>
      <c r="N12" s="701"/>
    </row>
    <row r="13" spans="3:14" ht="12.75" customHeight="1" x14ac:dyDescent="0.25">
      <c r="C13" s="623"/>
      <c r="D13" s="630" t="s">
        <v>318</v>
      </c>
      <c r="E13" s="821" t="s">
        <v>497</v>
      </c>
      <c r="F13" s="808">
        <f>+[11]Sábana!M106</f>
        <v>29137779.41</v>
      </c>
      <c r="G13" s="700">
        <v>26561055.68</v>
      </c>
      <c r="H13" s="701"/>
      <c r="I13" s="701"/>
      <c r="J13" s="701"/>
      <c r="K13" s="701"/>
      <c r="L13" s="701"/>
      <c r="M13" s="701"/>
      <c r="N13" s="701"/>
    </row>
    <row r="14" spans="3:14" ht="12.75" customHeight="1" x14ac:dyDescent="0.25">
      <c r="C14" s="623"/>
      <c r="D14" s="630" t="s">
        <v>330</v>
      </c>
      <c r="E14" s="821" t="s">
        <v>498</v>
      </c>
      <c r="F14" s="808">
        <f>+[11]Sábana!M107</f>
        <v>20788.13</v>
      </c>
      <c r="G14" s="700">
        <v>21742.7</v>
      </c>
      <c r="H14" s="701"/>
      <c r="I14" s="701"/>
      <c r="J14" s="701"/>
      <c r="K14" s="701"/>
      <c r="L14" s="701"/>
      <c r="M14" s="701"/>
      <c r="N14" s="701"/>
    </row>
    <row r="15" spans="3:14" ht="12.75" customHeight="1" x14ac:dyDescent="0.25">
      <c r="C15" s="623" t="s">
        <v>61</v>
      </c>
      <c r="D15" s="630"/>
      <c r="E15" s="625" t="s">
        <v>625</v>
      </c>
      <c r="F15" s="698">
        <f>+[11]Sábana!M109</f>
        <v>-1283700.24</v>
      </c>
      <c r="G15" s="712">
        <v>-1227593.1100000001</v>
      </c>
      <c r="H15" s="701"/>
      <c r="I15" s="701"/>
      <c r="J15" s="701"/>
      <c r="K15" s="701"/>
      <c r="L15" s="701"/>
      <c r="M15" s="701"/>
      <c r="N15" s="701"/>
    </row>
    <row r="16" spans="3:14" s="692" customFormat="1" ht="12.75" customHeight="1" x14ac:dyDescent="0.3">
      <c r="C16" s="623" t="s">
        <v>37</v>
      </c>
      <c r="D16" s="630"/>
      <c r="E16" s="625" t="s">
        <v>317</v>
      </c>
      <c r="F16" s="698">
        <f>+[11]Sábana!M111</f>
        <v>67610.87</v>
      </c>
      <c r="G16" s="712">
        <v>84906</v>
      </c>
      <c r="H16" s="714"/>
      <c r="I16" s="714"/>
      <c r="J16" s="714"/>
      <c r="K16" s="714"/>
      <c r="L16" s="714"/>
      <c r="M16" s="714"/>
      <c r="N16" s="714"/>
    </row>
    <row r="17" spans="3:14" ht="12.75" customHeight="1" x14ac:dyDescent="0.25">
      <c r="C17" s="623" t="s">
        <v>62</v>
      </c>
      <c r="D17" s="630"/>
      <c r="E17" s="625" t="s">
        <v>626</v>
      </c>
      <c r="F17" s="698">
        <f>+SUM(F18:F18)</f>
        <v>-928791.44</v>
      </c>
      <c r="G17" s="712">
        <f>+SUM(G18:G18)</f>
        <v>-780077.05</v>
      </c>
      <c r="H17" s="701"/>
      <c r="I17" s="701"/>
      <c r="J17" s="701"/>
      <c r="K17" s="701"/>
      <c r="L17" s="701"/>
      <c r="M17" s="701"/>
      <c r="N17" s="701"/>
    </row>
    <row r="18" spans="3:14" ht="12.75" customHeight="1" x14ac:dyDescent="0.25">
      <c r="C18" s="623"/>
      <c r="D18" s="630" t="s">
        <v>32</v>
      </c>
      <c r="E18" s="633" t="s">
        <v>395</v>
      </c>
      <c r="F18" s="700">
        <f>+[11]Sábana!M114</f>
        <v>-928791.44</v>
      </c>
      <c r="G18" s="700">
        <v>-780077.05</v>
      </c>
      <c r="H18" s="701"/>
      <c r="I18" s="701"/>
      <c r="J18" s="701"/>
      <c r="K18" s="701"/>
      <c r="L18" s="701"/>
      <c r="M18" s="701"/>
      <c r="N18" s="701"/>
    </row>
    <row r="19" spans="3:14" ht="12.75" customHeight="1" x14ac:dyDescent="0.25">
      <c r="C19" s="623" t="s">
        <v>658</v>
      </c>
      <c r="D19" s="630"/>
      <c r="E19" s="625" t="s">
        <v>430</v>
      </c>
      <c r="F19" s="698">
        <f>SUM(F20:F21)</f>
        <v>148999.76999999999</v>
      </c>
      <c r="G19" s="712">
        <f>SUM(G20:G21)</f>
        <v>38925.879999999997</v>
      </c>
      <c r="H19" s="701"/>
      <c r="I19" s="691"/>
    </row>
    <row r="20" spans="3:14" s="692" customFormat="1" ht="12.75" customHeight="1" x14ac:dyDescent="0.3">
      <c r="C20" s="623"/>
      <c r="D20" s="630" t="s">
        <v>32</v>
      </c>
      <c r="E20" s="821" t="s">
        <v>628</v>
      </c>
      <c r="F20" s="732">
        <f>+[11]Sábana!M117</f>
        <v>86594.98</v>
      </c>
      <c r="G20" s="707">
        <v>0</v>
      </c>
      <c r="H20" s="714"/>
      <c r="I20" s="724"/>
    </row>
    <row r="21" spans="3:14" s="692" customFormat="1" ht="12.75" customHeight="1" x14ac:dyDescent="0.3">
      <c r="C21" s="623"/>
      <c r="D21" s="630" t="s">
        <v>500</v>
      </c>
      <c r="E21" s="821" t="s">
        <v>629</v>
      </c>
      <c r="F21" s="732">
        <f>+[11]Sábana!M118</f>
        <v>62404.79</v>
      </c>
      <c r="G21" s="700">
        <v>38925.879999999997</v>
      </c>
      <c r="H21" s="714"/>
    </row>
    <row r="22" spans="3:14" ht="12.75" customHeight="1" x14ac:dyDescent="0.25">
      <c r="C22" s="623" t="s">
        <v>659</v>
      </c>
      <c r="D22" s="630"/>
      <c r="E22" s="625" t="s">
        <v>630</v>
      </c>
      <c r="F22" s="698">
        <f>+SUM(F23:F24)</f>
        <v>-38800656.010000005</v>
      </c>
      <c r="G22" s="712">
        <f>+SUM(G23:G24)</f>
        <v>-36711825.979999997</v>
      </c>
      <c r="H22" s="733"/>
    </row>
    <row r="23" spans="3:14" ht="12.75" customHeight="1" x14ac:dyDescent="0.25">
      <c r="C23" s="623"/>
      <c r="D23" s="630" t="s">
        <v>32</v>
      </c>
      <c r="E23" s="633" t="s">
        <v>631</v>
      </c>
      <c r="F23" s="699">
        <f>+[11]Sábana!M121</f>
        <v>-30262014.300000001</v>
      </c>
      <c r="G23" s="700">
        <v>-28860449.559999999</v>
      </c>
      <c r="H23" s="701"/>
    </row>
    <row r="24" spans="3:14" ht="12.75" customHeight="1" x14ac:dyDescent="0.25">
      <c r="C24" s="623"/>
      <c r="D24" s="630" t="s">
        <v>424</v>
      </c>
      <c r="E24" s="633" t="s">
        <v>632</v>
      </c>
      <c r="F24" s="699">
        <f>+[11]Sábana!M122</f>
        <v>-8538641.7100000009</v>
      </c>
      <c r="G24" s="700">
        <v>-7851376.4199999999</v>
      </c>
      <c r="H24" s="701"/>
    </row>
    <row r="25" spans="3:14" ht="12.75" customHeight="1" x14ac:dyDescent="0.25">
      <c r="C25" s="623" t="s">
        <v>660</v>
      </c>
      <c r="D25" s="630"/>
      <c r="E25" s="625" t="s">
        <v>633</v>
      </c>
      <c r="F25" s="698">
        <f>+F26+F35+F36</f>
        <v>-43750540.270000003</v>
      </c>
      <c r="G25" s="712">
        <f>+G26+G35+G36</f>
        <v>-42604966.329999998</v>
      </c>
      <c r="H25" s="701"/>
    </row>
    <row r="26" spans="3:14" ht="12.75" customHeight="1" x14ac:dyDescent="0.25">
      <c r="C26" s="623"/>
      <c r="D26" s="630" t="s">
        <v>32</v>
      </c>
      <c r="E26" s="633" t="s">
        <v>634</v>
      </c>
      <c r="F26" s="699">
        <f>+[11]Sábana!M125</f>
        <v>-43292610.140000001</v>
      </c>
      <c r="G26" s="700">
        <v>-42030425.450000003</v>
      </c>
      <c r="H26" s="701"/>
    </row>
    <row r="27" spans="3:14" ht="12.75" hidden="1" customHeight="1" x14ac:dyDescent="0.25">
      <c r="C27" s="623"/>
      <c r="D27" s="630"/>
      <c r="E27" s="749" t="s">
        <v>128</v>
      </c>
      <c r="F27" s="699">
        <f>+[11]Sábana!M126</f>
        <v>-2465073.2999999998</v>
      </c>
      <c r="G27" s="700">
        <v>-3007477.97</v>
      </c>
      <c r="H27" s="701"/>
    </row>
    <row r="28" spans="3:14" ht="12.75" hidden="1" customHeight="1" x14ac:dyDescent="0.25">
      <c r="C28" s="623"/>
      <c r="D28" s="630"/>
      <c r="E28" s="749" t="s">
        <v>129</v>
      </c>
      <c r="F28" s="699">
        <f>+[11]Sábana!M127</f>
        <v>-3584581.94</v>
      </c>
      <c r="G28" s="700">
        <v>-2265809.12</v>
      </c>
      <c r="H28" s="701"/>
    </row>
    <row r="29" spans="3:14" ht="12.75" hidden="1" customHeight="1" x14ac:dyDescent="0.25">
      <c r="C29" s="623"/>
      <c r="D29" s="630"/>
      <c r="E29" s="749" t="s">
        <v>130</v>
      </c>
      <c r="F29" s="699">
        <f>+[11]Sábana!M128</f>
        <v>-25162367.579999998</v>
      </c>
      <c r="G29" s="700">
        <v>-25914648.539999999</v>
      </c>
      <c r="H29" s="701"/>
    </row>
    <row r="30" spans="3:14" ht="12.75" hidden="1" customHeight="1" x14ac:dyDescent="0.25">
      <c r="C30" s="623"/>
      <c r="D30" s="630"/>
      <c r="E30" s="749" t="s">
        <v>131</v>
      </c>
      <c r="F30" s="699">
        <f>+[11]Sábana!M129</f>
        <v>-143220.82999999999</v>
      </c>
      <c r="G30" s="700">
        <v>-97411.35</v>
      </c>
      <c r="H30" s="701"/>
    </row>
    <row r="31" spans="3:14" ht="12.75" hidden="1" customHeight="1" x14ac:dyDescent="0.25">
      <c r="C31" s="623"/>
      <c r="D31" s="630"/>
      <c r="E31" s="749" t="s">
        <v>132</v>
      </c>
      <c r="F31" s="699">
        <f>+[11]Sábana!M130</f>
        <v>-113827.97</v>
      </c>
      <c r="G31" s="700">
        <v>-130492.38</v>
      </c>
      <c r="H31" s="701"/>
      <c r="I31" s="703"/>
      <c r="J31" s="704"/>
      <c r="K31" s="704"/>
    </row>
    <row r="32" spans="3:14" ht="12.75" hidden="1" customHeight="1" x14ac:dyDescent="0.25">
      <c r="C32" s="623"/>
      <c r="D32" s="630"/>
      <c r="E32" s="749" t="s">
        <v>133</v>
      </c>
      <c r="F32" s="699">
        <f>+[11]Sábana!M131</f>
        <v>-3843646.3</v>
      </c>
      <c r="G32" s="700">
        <v>-2233487.7000000002</v>
      </c>
      <c r="H32" s="701"/>
      <c r="I32" s="703"/>
      <c r="J32" s="704"/>
      <c r="K32" s="704"/>
    </row>
    <row r="33" spans="3:14" ht="12.75" hidden="1" customHeight="1" x14ac:dyDescent="0.25">
      <c r="C33" s="623"/>
      <c r="D33" s="630"/>
      <c r="E33" s="749" t="s">
        <v>134</v>
      </c>
      <c r="F33" s="699">
        <f>+[11]Sábana!M132</f>
        <v>-642759.56000000006</v>
      </c>
      <c r="G33" s="700">
        <v>-674879.62</v>
      </c>
      <c r="H33" s="701"/>
      <c r="I33" s="703"/>
      <c r="J33" s="704"/>
      <c r="K33" s="704"/>
    </row>
    <row r="34" spans="3:14" ht="12.75" hidden="1" customHeight="1" x14ac:dyDescent="0.25">
      <c r="C34" s="623"/>
      <c r="D34" s="630"/>
      <c r="E34" s="749" t="s">
        <v>135</v>
      </c>
      <c r="F34" s="699">
        <f>+[11]Sábana!M133</f>
        <v>-7337132.6600000001</v>
      </c>
      <c r="G34" s="700">
        <v>-7706218.7699999996</v>
      </c>
      <c r="H34" s="701"/>
    </row>
    <row r="35" spans="3:14" ht="12.75" customHeight="1" x14ac:dyDescent="0.25">
      <c r="C35" s="623"/>
      <c r="D35" s="630" t="s">
        <v>424</v>
      </c>
      <c r="E35" s="633" t="s">
        <v>635</v>
      </c>
      <c r="F35" s="699">
        <f>+[11]Sábana!M134</f>
        <v>-12454.24</v>
      </c>
      <c r="G35" s="700">
        <v>-32162.16</v>
      </c>
      <c r="H35" s="701"/>
    </row>
    <row r="36" spans="3:14" ht="12.75" customHeight="1" x14ac:dyDescent="0.25">
      <c r="C36" s="623"/>
      <c r="D36" s="630" t="s">
        <v>500</v>
      </c>
      <c r="E36" s="633" t="s">
        <v>636</v>
      </c>
      <c r="F36" s="699">
        <f>+[11]Sábana!M135</f>
        <v>-445475.89</v>
      </c>
      <c r="G36" s="700">
        <v>-542378.72</v>
      </c>
      <c r="H36" s="701"/>
      <c r="I36" s="734"/>
    </row>
    <row r="37" spans="3:14" ht="12.75" customHeight="1" x14ac:dyDescent="0.25">
      <c r="C37" s="623" t="s">
        <v>661</v>
      </c>
      <c r="D37" s="630"/>
      <c r="E37" s="625" t="s">
        <v>638</v>
      </c>
      <c r="F37" s="698">
        <f>+SUM(F38:F39)</f>
        <v>-7116806.0999999996</v>
      </c>
      <c r="G37" s="712">
        <f>+SUM(G38:G39)</f>
        <v>-8063346.3099999996</v>
      </c>
      <c r="H37" s="701"/>
      <c r="I37" s="734"/>
    </row>
    <row r="38" spans="3:14" ht="12.75" customHeight="1" x14ac:dyDescent="0.25">
      <c r="C38" s="623"/>
      <c r="D38" s="630" t="s">
        <v>32</v>
      </c>
      <c r="E38" s="633" t="s">
        <v>638</v>
      </c>
      <c r="F38" s="699">
        <f>+[11]Sábana!M138</f>
        <v>-6428793.5199999996</v>
      </c>
      <c r="G38" s="700">
        <v>-7061667.0599999996</v>
      </c>
      <c r="H38" s="701"/>
      <c r="I38" s="701"/>
    </row>
    <row r="39" spans="3:14" ht="12.75" customHeight="1" x14ac:dyDescent="0.25">
      <c r="C39" s="623"/>
      <c r="D39" s="630" t="s">
        <v>424</v>
      </c>
      <c r="E39" s="633" t="s">
        <v>337</v>
      </c>
      <c r="F39" s="699">
        <f>+[11]Sábana!M139</f>
        <v>-688012.58</v>
      </c>
      <c r="G39" s="700">
        <v>-1001679.25</v>
      </c>
      <c r="H39" s="701"/>
      <c r="I39" s="735"/>
    </row>
    <row r="40" spans="3:14" ht="12.75" customHeight="1" x14ac:dyDescent="0.25">
      <c r="C40" s="623" t="s">
        <v>511</v>
      </c>
      <c r="D40" s="630"/>
      <c r="E40" s="625" t="s">
        <v>639</v>
      </c>
      <c r="F40" s="698">
        <f>+[11]Sábana!M141</f>
        <v>6339929.7699999996</v>
      </c>
      <c r="G40" s="712">
        <v>6950977.46</v>
      </c>
      <c r="H40" s="701"/>
      <c r="I40" s="701"/>
    </row>
    <row r="41" spans="3:14" ht="12.75" customHeight="1" x14ac:dyDescent="0.25">
      <c r="C41" s="623" t="s">
        <v>512</v>
      </c>
      <c r="D41" s="630"/>
      <c r="E41" s="625" t="s">
        <v>403</v>
      </c>
      <c r="F41" s="698">
        <f>+SUM(F42:F42)</f>
        <v>-668432.88999999978</v>
      </c>
      <c r="G41" s="712">
        <f>+SUM(G42:G42)</f>
        <v>10494.78</v>
      </c>
      <c r="H41" s="701"/>
      <c r="I41" s="701"/>
      <c r="J41" s="736"/>
      <c r="K41" s="701"/>
      <c r="L41" s="701"/>
      <c r="M41" s="701"/>
      <c r="N41" s="701"/>
    </row>
    <row r="42" spans="3:14" ht="12.75" customHeight="1" x14ac:dyDescent="0.25">
      <c r="C42" s="623"/>
      <c r="D42" s="630" t="s">
        <v>32</v>
      </c>
      <c r="E42" s="633" t="s">
        <v>640</v>
      </c>
      <c r="F42" s="699">
        <f>+[11]Sábana!M144</f>
        <v>-668432.88999999978</v>
      </c>
      <c r="G42" s="700">
        <v>10494.78</v>
      </c>
      <c r="H42" s="701"/>
      <c r="I42" s="701"/>
      <c r="J42" s="736"/>
      <c r="K42" s="701"/>
      <c r="L42" s="701"/>
      <c r="M42" s="701"/>
      <c r="N42" s="701"/>
    </row>
    <row r="43" spans="3:14" ht="12.75" customHeight="1" x14ac:dyDescent="0.25">
      <c r="C43" s="623" t="s">
        <v>513</v>
      </c>
      <c r="D43" s="630"/>
      <c r="E43" s="866" t="s">
        <v>642</v>
      </c>
      <c r="F43" s="698">
        <f>+[11]Sábana!M146</f>
        <v>60161.749999999767</v>
      </c>
      <c r="G43" s="712">
        <v>141267.21</v>
      </c>
      <c r="H43" s="701"/>
      <c r="I43" s="701"/>
      <c r="J43" s="736"/>
      <c r="K43" s="701"/>
      <c r="L43" s="701"/>
      <c r="M43" s="701"/>
      <c r="N43" s="701"/>
    </row>
    <row r="44" spans="3:14" ht="12.75" customHeight="1" x14ac:dyDescent="0.25">
      <c r="C44" s="623" t="s">
        <v>306</v>
      </c>
      <c r="D44" s="630"/>
      <c r="E44" s="625" t="s">
        <v>643</v>
      </c>
      <c r="F44" s="705">
        <f>+F43+F41+F40+F37+F25+F22+F19+F17+F10+F15+F16</f>
        <v>-1099324.2900000019</v>
      </c>
      <c r="G44" s="737">
        <f>+G43+G41+G40+G37+G25+G22+G19+G17+G10+G15+G16</f>
        <v>-809975.84999997984</v>
      </c>
      <c r="H44" s="701"/>
      <c r="I44" s="701"/>
      <c r="J44" s="735"/>
      <c r="K44" s="701"/>
      <c r="L44" s="701"/>
      <c r="M44" s="701"/>
      <c r="N44" s="701"/>
    </row>
    <row r="45" spans="3:14" ht="12.75" customHeight="1" x14ac:dyDescent="0.25">
      <c r="C45" s="623"/>
      <c r="D45" s="630"/>
      <c r="E45" s="731"/>
      <c r="F45" s="699"/>
      <c r="G45" s="700"/>
      <c r="H45" s="701"/>
      <c r="I45" s="701"/>
      <c r="J45" s="701"/>
      <c r="K45" s="701"/>
      <c r="L45" s="701"/>
      <c r="M45" s="701"/>
      <c r="N45" s="701"/>
    </row>
    <row r="46" spans="3:14" ht="12.75" customHeight="1" x14ac:dyDescent="0.25">
      <c r="C46" s="623" t="s">
        <v>514</v>
      </c>
      <c r="D46" s="630"/>
      <c r="E46" s="625" t="s">
        <v>644</v>
      </c>
      <c r="F46" s="698">
        <f>+SUM(F47:F47)</f>
        <v>185730.52</v>
      </c>
      <c r="G46" s="712">
        <f>+SUM(G47:G47)</f>
        <v>312998.53999999998</v>
      </c>
      <c r="H46" s="701"/>
      <c r="I46" s="701"/>
      <c r="J46" s="701"/>
      <c r="K46" s="701"/>
      <c r="L46" s="701"/>
      <c r="M46" s="701"/>
      <c r="N46" s="701"/>
    </row>
    <row r="47" spans="3:14" ht="12.75" customHeight="1" x14ac:dyDescent="0.25">
      <c r="C47" s="623"/>
      <c r="D47" s="630" t="s">
        <v>424</v>
      </c>
      <c r="E47" s="633" t="s">
        <v>515</v>
      </c>
      <c r="F47" s="699">
        <f>+[11]Sábana!M151</f>
        <v>185730.52</v>
      </c>
      <c r="G47" s="700">
        <v>312998.53999999998</v>
      </c>
      <c r="H47" s="701"/>
      <c r="I47" s="701"/>
      <c r="J47" s="701"/>
      <c r="K47" s="701"/>
      <c r="L47" s="701"/>
      <c r="M47" s="701"/>
      <c r="N47" s="701"/>
    </row>
    <row r="48" spans="3:14" ht="12.75" customHeight="1" x14ac:dyDescent="0.25">
      <c r="C48" s="623" t="s">
        <v>516</v>
      </c>
      <c r="D48" s="630"/>
      <c r="E48" s="625" t="s">
        <v>646</v>
      </c>
      <c r="F48" s="698">
        <f>+SUM(F49:F50)</f>
        <v>-244756.78</v>
      </c>
      <c r="G48" s="712">
        <f>+SUM(G49:G50)</f>
        <v>-253876.06</v>
      </c>
      <c r="H48" s="701"/>
      <c r="I48" s="701"/>
      <c r="J48" s="701"/>
      <c r="K48" s="701"/>
      <c r="L48" s="701"/>
      <c r="M48" s="701"/>
      <c r="N48" s="701"/>
    </row>
    <row r="49" spans="3:14" ht="12.75" customHeight="1" x14ac:dyDescent="0.25">
      <c r="C49" s="623"/>
      <c r="D49" s="630" t="s">
        <v>32</v>
      </c>
      <c r="E49" s="633" t="s">
        <v>517</v>
      </c>
      <c r="F49" s="699">
        <f>+[11]Sábana!M153</f>
        <v>-19991.38</v>
      </c>
      <c r="G49" s="700">
        <v>-23907.11</v>
      </c>
      <c r="H49" s="701"/>
      <c r="I49" s="701"/>
      <c r="J49" s="701"/>
      <c r="K49" s="701"/>
      <c r="L49" s="701"/>
      <c r="M49" s="701"/>
      <c r="N49" s="701"/>
    </row>
    <row r="50" spans="3:14" ht="12.75" customHeight="1" x14ac:dyDescent="0.25">
      <c r="C50" s="623"/>
      <c r="D50" s="630" t="s">
        <v>424</v>
      </c>
      <c r="E50" s="633" t="s">
        <v>647</v>
      </c>
      <c r="F50" s="699">
        <f>+[11]Sábana!M154</f>
        <v>-224765.4</v>
      </c>
      <c r="G50" s="700">
        <v>-229968.95</v>
      </c>
      <c r="H50" s="701"/>
      <c r="I50" s="701"/>
      <c r="J50" s="701"/>
      <c r="K50" s="701"/>
      <c r="L50" s="701"/>
      <c r="M50" s="701"/>
      <c r="N50" s="701"/>
    </row>
    <row r="51" spans="3:14" ht="12.75" hidden="1" customHeight="1" x14ac:dyDescent="0.25">
      <c r="C51" s="623" t="s">
        <v>63</v>
      </c>
      <c r="D51" s="630"/>
      <c r="E51" s="724" t="s">
        <v>4</v>
      </c>
      <c r="F51" s="738">
        <f>+F52</f>
        <v>0</v>
      </c>
      <c r="G51" s="739">
        <f>+G52</f>
        <v>0</v>
      </c>
      <c r="H51" s="701"/>
      <c r="I51" s="701"/>
      <c r="J51" s="701"/>
      <c r="K51" s="701"/>
      <c r="L51" s="701"/>
      <c r="M51" s="701"/>
      <c r="N51" s="701"/>
    </row>
    <row r="52" spans="3:14" ht="12.75" hidden="1" customHeight="1" x14ac:dyDescent="0.25">
      <c r="C52" s="623"/>
      <c r="D52" s="630" t="s">
        <v>32</v>
      </c>
      <c r="E52" s="691" t="s">
        <v>14</v>
      </c>
      <c r="F52" s="706">
        <v>0</v>
      </c>
      <c r="G52" s="707">
        <v>0</v>
      </c>
      <c r="H52" s="701"/>
      <c r="I52" s="701"/>
      <c r="J52" s="701"/>
      <c r="K52" s="701"/>
      <c r="L52" s="701"/>
      <c r="M52" s="701"/>
      <c r="N52" s="701"/>
    </row>
    <row r="53" spans="3:14" ht="12.75" customHeight="1" x14ac:dyDescent="0.25">
      <c r="C53" s="623" t="s">
        <v>518</v>
      </c>
      <c r="D53" s="630"/>
      <c r="E53" s="625" t="s">
        <v>649</v>
      </c>
      <c r="F53" s="698">
        <f>+[11]Sábana!M157</f>
        <v>-33971.25</v>
      </c>
      <c r="G53" s="712">
        <v>-27472.17</v>
      </c>
      <c r="H53" s="701"/>
      <c r="I53" s="701"/>
      <c r="J53" s="701"/>
      <c r="K53" s="701"/>
      <c r="L53" s="701"/>
      <c r="M53" s="701"/>
      <c r="N53" s="701"/>
    </row>
    <row r="54" spans="3:14" ht="12.75" customHeight="1" x14ac:dyDescent="0.25">
      <c r="C54" s="623"/>
      <c r="D54" s="630"/>
      <c r="E54" s="724"/>
      <c r="F54" s="699"/>
      <c r="G54" s="700"/>
      <c r="H54" s="701"/>
      <c r="L54" s="701"/>
      <c r="M54" s="701"/>
      <c r="N54" s="701"/>
    </row>
    <row r="55" spans="3:14" ht="12.75" customHeight="1" x14ac:dyDescent="0.25">
      <c r="C55" s="623" t="s">
        <v>311</v>
      </c>
      <c r="D55" s="630"/>
      <c r="E55" s="625" t="s">
        <v>651</v>
      </c>
      <c r="F55" s="705">
        <f>+F53+F51+F48+F46</f>
        <v>-92997.510000000038</v>
      </c>
      <c r="G55" s="737">
        <f>+G53+G51+G48+G46</f>
        <v>31650.309999999998</v>
      </c>
      <c r="H55" s="701"/>
      <c r="L55" s="701"/>
      <c r="M55" s="701"/>
      <c r="N55" s="701"/>
    </row>
    <row r="56" spans="3:14" ht="12.75" customHeight="1" x14ac:dyDescent="0.25">
      <c r="C56" s="623" t="s">
        <v>313</v>
      </c>
      <c r="D56" s="630"/>
      <c r="E56" s="625" t="s">
        <v>652</v>
      </c>
      <c r="F56" s="705">
        <f>+F55+F44</f>
        <v>-1192321.8000000019</v>
      </c>
      <c r="G56" s="737">
        <f>+G55+G44</f>
        <v>-778325.53999997978</v>
      </c>
      <c r="H56" s="701"/>
    </row>
    <row r="57" spans="3:14" ht="12.75" customHeight="1" x14ac:dyDescent="0.25">
      <c r="C57" s="623"/>
      <c r="D57" s="630"/>
      <c r="E57" s="633" t="s">
        <v>519</v>
      </c>
      <c r="F57" s="706">
        <v>0</v>
      </c>
      <c r="G57" s="707">
        <v>0</v>
      </c>
      <c r="H57" s="701"/>
    </row>
    <row r="58" spans="3:14" ht="12.75" customHeight="1" x14ac:dyDescent="0.25">
      <c r="C58" s="623" t="s">
        <v>418</v>
      </c>
      <c r="D58" s="630"/>
      <c r="E58" s="633" t="s">
        <v>417</v>
      </c>
      <c r="F58" s="705">
        <f>+F56</f>
        <v>-1192321.8000000019</v>
      </c>
      <c r="G58" s="737">
        <f>+G56</f>
        <v>-778325.53999997978</v>
      </c>
      <c r="H58" s="701"/>
    </row>
    <row r="59" spans="3:14" s="741" customFormat="1" ht="12.75" customHeight="1" x14ac:dyDescent="0.3">
      <c r="C59" s="623"/>
      <c r="D59" s="630"/>
      <c r="E59" s="724"/>
      <c r="F59" s="699"/>
      <c r="G59" s="700"/>
      <c r="H59" s="740"/>
      <c r="I59" s="702"/>
      <c r="J59" s="702"/>
      <c r="K59" s="702"/>
      <c r="L59" s="702"/>
      <c r="M59" s="702"/>
      <c r="N59" s="702"/>
    </row>
    <row r="60" spans="3:14" s="741" customFormat="1" ht="13.5" hidden="1" customHeight="1" x14ac:dyDescent="0.3">
      <c r="C60" s="742"/>
      <c r="D60" s="630"/>
      <c r="E60" s="724" t="s">
        <v>6</v>
      </c>
      <c r="F60" s="707">
        <v>0</v>
      </c>
      <c r="G60" s="707">
        <v>0</v>
      </c>
      <c r="H60" s="740"/>
      <c r="I60" s="702"/>
      <c r="J60" s="702"/>
      <c r="K60" s="702"/>
      <c r="L60" s="702"/>
      <c r="M60" s="702"/>
      <c r="N60" s="702"/>
    </row>
    <row r="61" spans="3:14" s="692" customFormat="1" hidden="1" x14ac:dyDescent="0.3">
      <c r="C61" s="623"/>
      <c r="D61" s="630"/>
      <c r="E61" s="691" t="s">
        <v>16</v>
      </c>
      <c r="F61" s="708">
        <f>+'[10]Pérdidas y ganancias'!$J$65</f>
        <v>0</v>
      </c>
      <c r="G61" s="708">
        <f>+'[10]Pérdidas y ganancias'!$J$65</f>
        <v>0</v>
      </c>
      <c r="H61" s="714"/>
      <c r="I61" s="702"/>
      <c r="J61" s="702"/>
      <c r="K61" s="702"/>
      <c r="L61" s="702"/>
      <c r="M61" s="702"/>
      <c r="N61" s="702"/>
    </row>
    <row r="62" spans="3:14" x14ac:dyDescent="0.25">
      <c r="C62" s="719" t="s">
        <v>338</v>
      </c>
      <c r="D62" s="717"/>
      <c r="E62" s="822" t="s">
        <v>331</v>
      </c>
      <c r="F62" s="709">
        <f>+F58</f>
        <v>-1192321.8000000019</v>
      </c>
      <c r="G62" s="709">
        <f>+G58</f>
        <v>-778325.53999997978</v>
      </c>
      <c r="H62" s="701"/>
    </row>
    <row r="63" spans="3:14" ht="12.75" x14ac:dyDescent="0.25">
      <c r="C63" s="724"/>
      <c r="D63" s="630"/>
      <c r="E63" s="701"/>
      <c r="F63" s="710" t="e">
        <f>IF(F62=#REF!,"","NO")</f>
        <v>#REF!</v>
      </c>
      <c r="G63" s="710"/>
      <c r="H63" s="701"/>
    </row>
    <row r="64" spans="3:14" ht="13.5" customHeight="1" x14ac:dyDescent="0.25">
      <c r="C64" s="724"/>
      <c r="D64" s="908" t="s">
        <v>344</v>
      </c>
      <c r="E64" s="908"/>
      <c r="F64" s="908"/>
      <c r="G64" s="908"/>
      <c r="H64" s="701"/>
    </row>
    <row r="65" spans="3:8" ht="12.75" x14ac:dyDescent="0.25">
      <c r="C65" s="714"/>
      <c r="D65" s="715"/>
      <c r="E65" s="711"/>
      <c r="F65" s="744"/>
      <c r="G65" s="745"/>
      <c r="H65" s="701"/>
    </row>
    <row r="66" spans="3:8" ht="12.75" x14ac:dyDescent="0.25">
      <c r="C66" s="746"/>
      <c r="D66" s="715"/>
      <c r="E66" s="744"/>
      <c r="F66" s="747"/>
      <c r="G66" s="748"/>
      <c r="H66" s="701"/>
    </row>
    <row r="67" spans="3:8" ht="12.75" x14ac:dyDescent="0.25">
      <c r="C67" s="714"/>
      <c r="D67" s="715"/>
      <c r="E67" s="701"/>
      <c r="F67" s="701"/>
      <c r="G67" s="701"/>
      <c r="H67" s="701"/>
    </row>
    <row r="68" spans="3:8" ht="12.75" x14ac:dyDescent="0.25">
      <c r="C68" s="714"/>
      <c r="D68" s="715"/>
      <c r="E68" s="701"/>
      <c r="F68" s="701"/>
      <c r="G68" s="701"/>
      <c r="H68" s="701"/>
    </row>
    <row r="69" spans="3:8" ht="12.75" x14ac:dyDescent="0.25">
      <c r="C69" s="714"/>
      <c r="D69" s="715"/>
      <c r="E69" s="701"/>
      <c r="F69" s="701"/>
      <c r="G69" s="701"/>
      <c r="H69" s="701"/>
    </row>
    <row r="70" spans="3:8" ht="12.75" x14ac:dyDescent="0.25">
      <c r="C70" s="714"/>
      <c r="D70" s="715"/>
      <c r="E70" s="701"/>
      <c r="F70" s="701"/>
      <c r="G70" s="701"/>
      <c r="H70" s="701"/>
    </row>
    <row r="71" spans="3:8" ht="12.75" x14ac:dyDescent="0.25">
      <c r="C71" s="714"/>
      <c r="D71" s="715"/>
      <c r="E71" s="701"/>
      <c r="F71" s="701"/>
      <c r="G71" s="701"/>
      <c r="H71" s="701"/>
    </row>
    <row r="72" spans="3:8" ht="12.75" x14ac:dyDescent="0.25">
      <c r="C72" s="714"/>
      <c r="D72" s="715"/>
      <c r="E72" s="701"/>
      <c r="F72" s="701"/>
      <c r="G72" s="701"/>
      <c r="H72" s="701"/>
    </row>
    <row r="73" spans="3:8" ht="12.75" x14ac:dyDescent="0.25">
      <c r="C73" s="714"/>
      <c r="D73" s="715"/>
      <c r="E73" s="701"/>
      <c r="F73" s="701"/>
      <c r="G73" s="701"/>
      <c r="H73" s="701"/>
    </row>
    <row r="74" spans="3:8" ht="12.75" x14ac:dyDescent="0.25">
      <c r="C74" s="714"/>
      <c r="D74" s="715"/>
      <c r="E74" s="701"/>
      <c r="F74" s="701"/>
      <c r="G74" s="701"/>
      <c r="H74" s="701"/>
    </row>
    <row r="75" spans="3:8" ht="12.75" x14ac:dyDescent="0.25">
      <c r="C75" s="714"/>
      <c r="D75" s="715"/>
      <c r="E75" s="701"/>
      <c r="F75" s="701"/>
      <c r="G75" s="701"/>
      <c r="H75" s="701"/>
    </row>
    <row r="76" spans="3:8" ht="12.75" x14ac:dyDescent="0.25">
      <c r="C76" s="714"/>
      <c r="D76" s="715"/>
      <c r="E76" s="701"/>
      <c r="F76" s="701"/>
      <c r="G76" s="701"/>
      <c r="H76" s="701"/>
    </row>
    <row r="77" spans="3:8" ht="12.75" x14ac:dyDescent="0.25">
      <c r="C77" s="714"/>
      <c r="D77" s="715"/>
      <c r="E77" s="701"/>
      <c r="F77" s="701"/>
      <c r="G77" s="701"/>
      <c r="H77" s="701"/>
    </row>
    <row r="78" spans="3:8" ht="12.75" x14ac:dyDescent="0.25">
      <c r="C78" s="714"/>
      <c r="D78" s="715"/>
      <c r="E78" s="701"/>
      <c r="F78" s="701"/>
      <c r="G78" s="701"/>
    </row>
    <row r="79" spans="3:8" ht="12.75" x14ac:dyDescent="0.25">
      <c r="C79" s="714"/>
      <c r="D79" s="715"/>
      <c r="E79" s="701"/>
      <c r="F79" s="701"/>
      <c r="G79" s="701"/>
    </row>
    <row r="80" spans="3:8" ht="12.75" x14ac:dyDescent="0.25">
      <c r="C80" s="714"/>
      <c r="D80" s="715"/>
      <c r="E80" s="701"/>
      <c r="F80" s="701"/>
      <c r="G80" s="701"/>
    </row>
    <row r="81" spans="3:4" ht="12.75" x14ac:dyDescent="0.25">
      <c r="C81" s="714"/>
      <c r="D81" s="715"/>
    </row>
  </sheetData>
  <mergeCells count="4">
    <mergeCell ref="C1:G1"/>
    <mergeCell ref="C3:G3"/>
    <mergeCell ref="C4:G4"/>
    <mergeCell ref="D64:G64"/>
  </mergeCells>
  <pageMargins left="0.25" right="0.25" top="0.75" bottom="0.75" header="0.3" footer="0.3"/>
  <pageSetup paperSize="9" scale="10" orientation="portrait" r:id="rId1"/>
  <headerFooter alignWithMargins="0">
    <oddFooter>&amp;C2</oddFooter>
  </headerFooter>
  <ignoredErrors>
    <ignoredError sqref="G37 G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WVS79"/>
  <sheetViews>
    <sheetView showGridLines="0" zoomScale="80" zoomScaleNormal="80" workbookViewId="0">
      <selection activeCell="D17" sqref="D17"/>
    </sheetView>
  </sheetViews>
  <sheetFormatPr defaultColWidth="9.140625" defaultRowHeight="12.75" x14ac:dyDescent="0.2"/>
  <cols>
    <col min="1" max="1" width="9.28515625" style="313" bestFit="1" customWidth="1"/>
    <col min="2" max="2" width="4.28515625" style="313" customWidth="1"/>
    <col min="3" max="3" width="77.7109375" style="314" customWidth="1"/>
    <col min="4" max="4" width="15.42578125" style="313" bestFit="1" customWidth="1"/>
    <col min="5" max="5" width="19.5703125" style="751" customWidth="1"/>
    <col min="6" max="6" width="23" style="751" customWidth="1"/>
    <col min="7" max="7" width="19.5703125" style="751" customWidth="1"/>
    <col min="8" max="8" width="19" style="752" customWidth="1"/>
    <col min="9" max="9" width="17.7109375" style="752" customWidth="1"/>
    <col min="10" max="10" width="15.42578125" style="314" hidden="1" customWidth="1"/>
    <col min="11" max="11" width="21.140625" style="315" hidden="1" customWidth="1"/>
    <col min="12" max="12" width="5.140625" style="315" customWidth="1"/>
    <col min="13" max="13" width="18" style="316" customWidth="1"/>
    <col min="14" max="14" width="20.85546875" style="316" customWidth="1"/>
    <col min="15" max="15" width="17" style="317" customWidth="1"/>
    <col min="16" max="16" width="10.5703125" style="317" customWidth="1"/>
    <col min="17" max="17" width="7" style="317" bestFit="1" customWidth="1"/>
    <col min="18" max="19" width="8.7109375" style="317" customWidth="1"/>
    <col min="20" max="20" width="55.7109375" style="314" customWidth="1"/>
    <col min="21" max="256" width="11.42578125" style="313" customWidth="1"/>
    <col min="257" max="257" width="9.28515625" style="313" bestFit="1" customWidth="1"/>
    <col min="258" max="258" width="4.28515625" style="313" customWidth="1"/>
    <col min="259" max="259" width="77.7109375" style="313" customWidth="1"/>
    <col min="260" max="260" width="15.42578125" style="313" bestFit="1" customWidth="1"/>
    <col min="261" max="261" width="19.5703125" style="313" customWidth="1"/>
    <col min="262" max="262" width="23" style="313" customWidth="1"/>
    <col min="263" max="263" width="19.5703125" style="313" customWidth="1"/>
    <col min="264" max="264" width="19" style="313" customWidth="1"/>
    <col min="265" max="265" width="17.7109375" style="313" customWidth="1"/>
    <col min="266" max="267" width="9.140625" style="313" hidden="1" customWidth="1"/>
    <col min="268" max="268" width="5.140625" style="313" customWidth="1"/>
    <col min="269" max="269" width="18" style="313" customWidth="1"/>
    <col min="270" max="270" width="20.85546875" style="313" customWidth="1"/>
    <col min="271" max="271" width="17" style="313" customWidth="1"/>
    <col min="272" max="272" width="10.5703125" style="313" customWidth="1"/>
    <col min="273" max="273" width="7" style="313" bestFit="1" customWidth="1"/>
    <col min="274" max="275" width="8.7109375" style="313" customWidth="1"/>
    <col min="276" max="276" width="55.7109375" style="313" customWidth="1"/>
    <col min="277" max="512" width="11.42578125" style="313" customWidth="1"/>
    <col min="513" max="513" width="9.28515625" style="313" bestFit="1" customWidth="1"/>
    <col min="514" max="514" width="4.28515625" style="313" customWidth="1"/>
    <col min="515" max="515" width="77.7109375" style="313" customWidth="1"/>
    <col min="516" max="516" width="15.42578125" style="313" bestFit="1" customWidth="1"/>
    <col min="517" max="517" width="19.5703125" style="313" customWidth="1"/>
    <col min="518" max="518" width="23" style="313" customWidth="1"/>
    <col min="519" max="519" width="19.5703125" style="313" customWidth="1"/>
    <col min="520" max="520" width="19" style="313" customWidth="1"/>
    <col min="521" max="521" width="17.7109375" style="313" customWidth="1"/>
    <col min="522" max="523" width="9.140625" style="313" hidden="1" customWidth="1"/>
    <col min="524" max="524" width="5.140625" style="313" customWidth="1"/>
    <col min="525" max="525" width="18" style="313" customWidth="1"/>
    <col min="526" max="526" width="20.85546875" style="313" customWidth="1"/>
    <col min="527" max="527" width="17" style="313" customWidth="1"/>
    <col min="528" max="528" width="10.5703125" style="313" customWidth="1"/>
    <col min="529" max="529" width="7" style="313" bestFit="1" customWidth="1"/>
    <col min="530" max="531" width="8.7109375" style="313" customWidth="1"/>
    <col min="532" max="532" width="55.7109375" style="313" customWidth="1"/>
    <col min="533" max="768" width="11.42578125" style="313" customWidth="1"/>
    <col min="769" max="769" width="9.28515625" style="313" bestFit="1" customWidth="1"/>
    <col min="770" max="770" width="4.28515625" style="313" customWidth="1"/>
    <col min="771" max="771" width="77.7109375" style="313" customWidth="1"/>
    <col min="772" max="772" width="15.42578125" style="313" bestFit="1" customWidth="1"/>
    <col min="773" max="773" width="19.5703125" style="313" customWidth="1"/>
    <col min="774" max="774" width="23" style="313" customWidth="1"/>
    <col min="775" max="775" width="19.5703125" style="313" customWidth="1"/>
    <col min="776" max="776" width="19" style="313" customWidth="1"/>
    <col min="777" max="777" width="17.7109375" style="313" customWidth="1"/>
    <col min="778" max="779" width="9.140625" style="313" hidden="1" customWidth="1"/>
    <col min="780" max="780" width="5.140625" style="313" customWidth="1"/>
    <col min="781" max="781" width="18" style="313" customWidth="1"/>
    <col min="782" max="782" width="20.85546875" style="313" customWidth="1"/>
    <col min="783" max="783" width="17" style="313" customWidth="1"/>
    <col min="784" max="784" width="10.5703125" style="313" customWidth="1"/>
    <col min="785" max="785" width="7" style="313" bestFit="1" customWidth="1"/>
    <col min="786" max="787" width="8.7109375" style="313" customWidth="1"/>
    <col min="788" max="788" width="55.7109375" style="313" customWidth="1"/>
    <col min="789" max="1024" width="11.42578125" style="313" customWidth="1"/>
    <col min="1025" max="1025" width="9.28515625" style="313" bestFit="1" customWidth="1"/>
    <col min="1026" max="1026" width="4.28515625" style="313" customWidth="1"/>
    <col min="1027" max="1027" width="77.7109375" style="313" customWidth="1"/>
    <col min="1028" max="1028" width="15.42578125" style="313" bestFit="1" customWidth="1"/>
    <col min="1029" max="1029" width="19.5703125" style="313" customWidth="1"/>
    <col min="1030" max="1030" width="23" style="313" customWidth="1"/>
    <col min="1031" max="1031" width="19.5703125" style="313" customWidth="1"/>
    <col min="1032" max="1032" width="19" style="313" customWidth="1"/>
    <col min="1033" max="1033" width="17.7109375" style="313" customWidth="1"/>
    <col min="1034" max="1035" width="9.140625" style="313" hidden="1" customWidth="1"/>
    <col min="1036" max="1036" width="5.140625" style="313" customWidth="1"/>
    <col min="1037" max="1037" width="18" style="313" customWidth="1"/>
    <col min="1038" max="1038" width="20.85546875" style="313" customWidth="1"/>
    <col min="1039" max="1039" width="17" style="313" customWidth="1"/>
    <col min="1040" max="1040" width="10.5703125" style="313" customWidth="1"/>
    <col min="1041" max="1041" width="7" style="313" bestFit="1" customWidth="1"/>
    <col min="1042" max="1043" width="8.7109375" style="313" customWidth="1"/>
    <col min="1044" max="1044" width="55.7109375" style="313" customWidth="1"/>
    <col min="1045" max="1280" width="11.42578125" style="313" customWidth="1"/>
    <col min="1281" max="1281" width="9.28515625" style="313" bestFit="1" customWidth="1"/>
    <col min="1282" max="1282" width="4.28515625" style="313" customWidth="1"/>
    <col min="1283" max="1283" width="77.7109375" style="313" customWidth="1"/>
    <col min="1284" max="1284" width="15.42578125" style="313" bestFit="1" customWidth="1"/>
    <col min="1285" max="1285" width="19.5703125" style="313" customWidth="1"/>
    <col min="1286" max="1286" width="23" style="313" customWidth="1"/>
    <col min="1287" max="1287" width="19.5703125" style="313" customWidth="1"/>
    <col min="1288" max="1288" width="19" style="313" customWidth="1"/>
    <col min="1289" max="1289" width="17.7109375" style="313" customWidth="1"/>
    <col min="1290" max="1291" width="9.140625" style="313" hidden="1" customWidth="1"/>
    <col min="1292" max="1292" width="5.140625" style="313" customWidth="1"/>
    <col min="1293" max="1293" width="18" style="313" customWidth="1"/>
    <col min="1294" max="1294" width="20.85546875" style="313" customWidth="1"/>
    <col min="1295" max="1295" width="17" style="313" customWidth="1"/>
    <col min="1296" max="1296" width="10.5703125" style="313" customWidth="1"/>
    <col min="1297" max="1297" width="7" style="313" bestFit="1" customWidth="1"/>
    <col min="1298" max="1299" width="8.7109375" style="313" customWidth="1"/>
    <col min="1300" max="1300" width="55.7109375" style="313" customWidth="1"/>
    <col min="1301" max="1536" width="11.42578125" style="313" customWidth="1"/>
    <col min="1537" max="1537" width="9.28515625" style="313" bestFit="1" customWidth="1"/>
    <col min="1538" max="1538" width="4.28515625" style="313" customWidth="1"/>
    <col min="1539" max="1539" width="77.7109375" style="313" customWidth="1"/>
    <col min="1540" max="1540" width="15.42578125" style="313" bestFit="1" customWidth="1"/>
    <col min="1541" max="1541" width="19.5703125" style="313" customWidth="1"/>
    <col min="1542" max="1542" width="23" style="313" customWidth="1"/>
    <col min="1543" max="1543" width="19.5703125" style="313" customWidth="1"/>
    <col min="1544" max="1544" width="19" style="313" customWidth="1"/>
    <col min="1545" max="1545" width="17.7109375" style="313" customWidth="1"/>
    <col min="1546" max="1547" width="9.140625" style="313" hidden="1" customWidth="1"/>
    <col min="1548" max="1548" width="5.140625" style="313" customWidth="1"/>
    <col min="1549" max="1549" width="18" style="313" customWidth="1"/>
    <col min="1550" max="1550" width="20.85546875" style="313" customWidth="1"/>
    <col min="1551" max="1551" width="17" style="313" customWidth="1"/>
    <col min="1552" max="1552" width="10.5703125" style="313" customWidth="1"/>
    <col min="1553" max="1553" width="7" style="313" bestFit="1" customWidth="1"/>
    <col min="1554" max="1555" width="8.7109375" style="313" customWidth="1"/>
    <col min="1556" max="1556" width="55.7109375" style="313" customWidth="1"/>
    <col min="1557" max="1792" width="11.42578125" style="313" customWidth="1"/>
    <col min="1793" max="1793" width="9.28515625" style="313" bestFit="1" customWidth="1"/>
    <col min="1794" max="1794" width="4.28515625" style="313" customWidth="1"/>
    <col min="1795" max="1795" width="77.7109375" style="313" customWidth="1"/>
    <col min="1796" max="1796" width="15.42578125" style="313" bestFit="1" customWidth="1"/>
    <col min="1797" max="1797" width="19.5703125" style="313" customWidth="1"/>
    <col min="1798" max="1798" width="23" style="313" customWidth="1"/>
    <col min="1799" max="1799" width="19.5703125" style="313" customWidth="1"/>
    <col min="1800" max="1800" width="19" style="313" customWidth="1"/>
    <col min="1801" max="1801" width="17.7109375" style="313" customWidth="1"/>
    <col min="1802" max="1803" width="9.140625" style="313" hidden="1" customWidth="1"/>
    <col min="1804" max="1804" width="5.140625" style="313" customWidth="1"/>
    <col min="1805" max="1805" width="18" style="313" customWidth="1"/>
    <col min="1806" max="1806" width="20.85546875" style="313" customWidth="1"/>
    <col min="1807" max="1807" width="17" style="313" customWidth="1"/>
    <col min="1808" max="1808" width="10.5703125" style="313" customWidth="1"/>
    <col min="1809" max="1809" width="7" style="313" bestFit="1" customWidth="1"/>
    <col min="1810" max="1811" width="8.7109375" style="313" customWidth="1"/>
    <col min="1812" max="1812" width="55.7109375" style="313" customWidth="1"/>
    <col min="1813" max="2048" width="11.42578125" style="313" customWidth="1"/>
    <col min="2049" max="2049" width="9.28515625" style="313" bestFit="1" customWidth="1"/>
    <col min="2050" max="2050" width="4.28515625" style="313" customWidth="1"/>
    <col min="2051" max="2051" width="77.7109375" style="313" customWidth="1"/>
    <col min="2052" max="2052" width="15.42578125" style="313" bestFit="1" customWidth="1"/>
    <col min="2053" max="2053" width="19.5703125" style="313" customWidth="1"/>
    <col min="2054" max="2054" width="23" style="313" customWidth="1"/>
    <col min="2055" max="2055" width="19.5703125" style="313" customWidth="1"/>
    <col min="2056" max="2056" width="19" style="313" customWidth="1"/>
    <col min="2057" max="2057" width="17.7109375" style="313" customWidth="1"/>
    <col min="2058" max="2059" width="9.140625" style="313" hidden="1" customWidth="1"/>
    <col min="2060" max="2060" width="5.140625" style="313" customWidth="1"/>
    <col min="2061" max="2061" width="18" style="313" customWidth="1"/>
    <col min="2062" max="2062" width="20.85546875" style="313" customWidth="1"/>
    <col min="2063" max="2063" width="17" style="313" customWidth="1"/>
    <col min="2064" max="2064" width="10.5703125" style="313" customWidth="1"/>
    <col min="2065" max="2065" width="7" style="313" bestFit="1" customWidth="1"/>
    <col min="2066" max="2067" width="8.7109375" style="313" customWidth="1"/>
    <col min="2068" max="2068" width="55.7109375" style="313" customWidth="1"/>
    <col min="2069" max="2304" width="11.42578125" style="313" customWidth="1"/>
    <col min="2305" max="2305" width="9.28515625" style="313" bestFit="1" customWidth="1"/>
    <col min="2306" max="2306" width="4.28515625" style="313" customWidth="1"/>
    <col min="2307" max="2307" width="77.7109375" style="313" customWidth="1"/>
    <col min="2308" max="2308" width="15.42578125" style="313" bestFit="1" customWidth="1"/>
    <col min="2309" max="2309" width="19.5703125" style="313" customWidth="1"/>
    <col min="2310" max="2310" width="23" style="313" customWidth="1"/>
    <col min="2311" max="2311" width="19.5703125" style="313" customWidth="1"/>
    <col min="2312" max="2312" width="19" style="313" customWidth="1"/>
    <col min="2313" max="2313" width="17.7109375" style="313" customWidth="1"/>
    <col min="2314" max="2315" width="9.140625" style="313" hidden="1" customWidth="1"/>
    <col min="2316" max="2316" width="5.140625" style="313" customWidth="1"/>
    <col min="2317" max="2317" width="18" style="313" customWidth="1"/>
    <col min="2318" max="2318" width="20.85546875" style="313" customWidth="1"/>
    <col min="2319" max="2319" width="17" style="313" customWidth="1"/>
    <col min="2320" max="2320" width="10.5703125" style="313" customWidth="1"/>
    <col min="2321" max="2321" width="7" style="313" bestFit="1" customWidth="1"/>
    <col min="2322" max="2323" width="8.7109375" style="313" customWidth="1"/>
    <col min="2324" max="2324" width="55.7109375" style="313" customWidth="1"/>
    <col min="2325" max="2560" width="11.42578125" style="313" customWidth="1"/>
    <col min="2561" max="2561" width="9.28515625" style="313" bestFit="1" customWidth="1"/>
    <col min="2562" max="2562" width="4.28515625" style="313" customWidth="1"/>
    <col min="2563" max="2563" width="77.7109375" style="313" customWidth="1"/>
    <col min="2564" max="2564" width="15.42578125" style="313" bestFit="1" customWidth="1"/>
    <col min="2565" max="2565" width="19.5703125" style="313" customWidth="1"/>
    <col min="2566" max="2566" width="23" style="313" customWidth="1"/>
    <col min="2567" max="2567" width="19.5703125" style="313" customWidth="1"/>
    <col min="2568" max="2568" width="19" style="313" customWidth="1"/>
    <col min="2569" max="2569" width="17.7109375" style="313" customWidth="1"/>
    <col min="2570" max="2571" width="9.140625" style="313" hidden="1" customWidth="1"/>
    <col min="2572" max="2572" width="5.140625" style="313" customWidth="1"/>
    <col min="2573" max="2573" width="18" style="313" customWidth="1"/>
    <col min="2574" max="2574" width="20.85546875" style="313" customWidth="1"/>
    <col min="2575" max="2575" width="17" style="313" customWidth="1"/>
    <col min="2576" max="2576" width="10.5703125" style="313" customWidth="1"/>
    <col min="2577" max="2577" width="7" style="313" bestFit="1" customWidth="1"/>
    <col min="2578" max="2579" width="8.7109375" style="313" customWidth="1"/>
    <col min="2580" max="2580" width="55.7109375" style="313" customWidth="1"/>
    <col min="2581" max="2816" width="11.42578125" style="313" customWidth="1"/>
    <col min="2817" max="2817" width="9.28515625" style="313" bestFit="1" customWidth="1"/>
    <col min="2818" max="2818" width="4.28515625" style="313" customWidth="1"/>
    <col min="2819" max="2819" width="77.7109375" style="313" customWidth="1"/>
    <col min="2820" max="2820" width="15.42578125" style="313" bestFit="1" customWidth="1"/>
    <col min="2821" max="2821" width="19.5703125" style="313" customWidth="1"/>
    <col min="2822" max="2822" width="23" style="313" customWidth="1"/>
    <col min="2823" max="2823" width="19.5703125" style="313" customWidth="1"/>
    <col min="2824" max="2824" width="19" style="313" customWidth="1"/>
    <col min="2825" max="2825" width="17.7109375" style="313" customWidth="1"/>
    <col min="2826" max="2827" width="9.140625" style="313" hidden="1" customWidth="1"/>
    <col min="2828" max="2828" width="5.140625" style="313" customWidth="1"/>
    <col min="2829" max="2829" width="18" style="313" customWidth="1"/>
    <col min="2830" max="2830" width="20.85546875" style="313" customWidth="1"/>
    <col min="2831" max="2831" width="17" style="313" customWidth="1"/>
    <col min="2832" max="2832" width="10.5703125" style="313" customWidth="1"/>
    <col min="2833" max="2833" width="7" style="313" bestFit="1" customWidth="1"/>
    <col min="2834" max="2835" width="8.7109375" style="313" customWidth="1"/>
    <col min="2836" max="2836" width="55.7109375" style="313" customWidth="1"/>
    <col min="2837" max="3072" width="11.42578125" style="313" customWidth="1"/>
    <col min="3073" max="3073" width="9.28515625" style="313" bestFit="1" customWidth="1"/>
    <col min="3074" max="3074" width="4.28515625" style="313" customWidth="1"/>
    <col min="3075" max="3075" width="77.7109375" style="313" customWidth="1"/>
    <col min="3076" max="3076" width="15.42578125" style="313" bestFit="1" customWidth="1"/>
    <col min="3077" max="3077" width="19.5703125" style="313" customWidth="1"/>
    <col min="3078" max="3078" width="23" style="313" customWidth="1"/>
    <col min="3079" max="3079" width="19.5703125" style="313" customWidth="1"/>
    <col min="3080" max="3080" width="19" style="313" customWidth="1"/>
    <col min="3081" max="3081" width="17.7109375" style="313" customWidth="1"/>
    <col min="3082" max="3083" width="9.140625" style="313" hidden="1" customWidth="1"/>
    <col min="3084" max="3084" width="5.140625" style="313" customWidth="1"/>
    <col min="3085" max="3085" width="18" style="313" customWidth="1"/>
    <col min="3086" max="3086" width="20.85546875" style="313" customWidth="1"/>
    <col min="3087" max="3087" width="17" style="313" customWidth="1"/>
    <col min="3088" max="3088" width="10.5703125" style="313" customWidth="1"/>
    <col min="3089" max="3089" width="7" style="313" bestFit="1" customWidth="1"/>
    <col min="3090" max="3091" width="8.7109375" style="313" customWidth="1"/>
    <col min="3092" max="3092" width="55.7109375" style="313" customWidth="1"/>
    <col min="3093" max="3328" width="11.42578125" style="313" customWidth="1"/>
    <col min="3329" max="3329" width="9.28515625" style="313" bestFit="1" customWidth="1"/>
    <col min="3330" max="3330" width="4.28515625" style="313" customWidth="1"/>
    <col min="3331" max="3331" width="77.7109375" style="313" customWidth="1"/>
    <col min="3332" max="3332" width="15.42578125" style="313" bestFit="1" customWidth="1"/>
    <col min="3333" max="3333" width="19.5703125" style="313" customWidth="1"/>
    <col min="3334" max="3334" width="23" style="313" customWidth="1"/>
    <col min="3335" max="3335" width="19.5703125" style="313" customWidth="1"/>
    <col min="3336" max="3336" width="19" style="313" customWidth="1"/>
    <col min="3337" max="3337" width="17.7109375" style="313" customWidth="1"/>
    <col min="3338" max="3339" width="9.140625" style="313" hidden="1" customWidth="1"/>
    <col min="3340" max="3340" width="5.140625" style="313" customWidth="1"/>
    <col min="3341" max="3341" width="18" style="313" customWidth="1"/>
    <col min="3342" max="3342" width="20.85546875" style="313" customWidth="1"/>
    <col min="3343" max="3343" width="17" style="313" customWidth="1"/>
    <col min="3344" max="3344" width="10.5703125" style="313" customWidth="1"/>
    <col min="3345" max="3345" width="7" style="313" bestFit="1" customWidth="1"/>
    <col min="3346" max="3347" width="8.7109375" style="313" customWidth="1"/>
    <col min="3348" max="3348" width="55.7109375" style="313" customWidth="1"/>
    <col min="3349" max="3584" width="11.42578125" style="313" customWidth="1"/>
    <col min="3585" max="3585" width="9.28515625" style="313" bestFit="1" customWidth="1"/>
    <col min="3586" max="3586" width="4.28515625" style="313" customWidth="1"/>
    <col min="3587" max="3587" width="77.7109375" style="313" customWidth="1"/>
    <col min="3588" max="3588" width="15.42578125" style="313" bestFit="1" customWidth="1"/>
    <col min="3589" max="3589" width="19.5703125" style="313" customWidth="1"/>
    <col min="3590" max="3590" width="23" style="313" customWidth="1"/>
    <col min="3591" max="3591" width="19.5703125" style="313" customWidth="1"/>
    <col min="3592" max="3592" width="19" style="313" customWidth="1"/>
    <col min="3593" max="3593" width="17.7109375" style="313" customWidth="1"/>
    <col min="3594" max="3595" width="9.140625" style="313" hidden="1" customWidth="1"/>
    <col min="3596" max="3596" width="5.140625" style="313" customWidth="1"/>
    <col min="3597" max="3597" width="18" style="313" customWidth="1"/>
    <col min="3598" max="3598" width="20.85546875" style="313" customWidth="1"/>
    <col min="3599" max="3599" width="17" style="313" customWidth="1"/>
    <col min="3600" max="3600" width="10.5703125" style="313" customWidth="1"/>
    <col min="3601" max="3601" width="7" style="313" bestFit="1" customWidth="1"/>
    <col min="3602" max="3603" width="8.7109375" style="313" customWidth="1"/>
    <col min="3604" max="3604" width="55.7109375" style="313" customWidth="1"/>
    <col min="3605" max="3840" width="11.42578125" style="313" customWidth="1"/>
    <col min="3841" max="3841" width="9.28515625" style="313" bestFit="1" customWidth="1"/>
    <col min="3842" max="3842" width="4.28515625" style="313" customWidth="1"/>
    <col min="3843" max="3843" width="77.7109375" style="313" customWidth="1"/>
    <col min="3844" max="3844" width="15.42578125" style="313" bestFit="1" customWidth="1"/>
    <col min="3845" max="3845" width="19.5703125" style="313" customWidth="1"/>
    <col min="3846" max="3846" width="23" style="313" customWidth="1"/>
    <col min="3847" max="3847" width="19.5703125" style="313" customWidth="1"/>
    <col min="3848" max="3848" width="19" style="313" customWidth="1"/>
    <col min="3849" max="3849" width="17.7109375" style="313" customWidth="1"/>
    <col min="3850" max="3851" width="9.140625" style="313" hidden="1" customWidth="1"/>
    <col min="3852" max="3852" width="5.140625" style="313" customWidth="1"/>
    <col min="3853" max="3853" width="18" style="313" customWidth="1"/>
    <col min="3854" max="3854" width="20.85546875" style="313" customWidth="1"/>
    <col min="3855" max="3855" width="17" style="313" customWidth="1"/>
    <col min="3856" max="3856" width="10.5703125" style="313" customWidth="1"/>
    <col min="3857" max="3857" width="7" style="313" bestFit="1" customWidth="1"/>
    <col min="3858" max="3859" width="8.7109375" style="313" customWidth="1"/>
    <col min="3860" max="3860" width="55.7109375" style="313" customWidth="1"/>
    <col min="3861" max="4096" width="11.42578125" style="313" customWidth="1"/>
    <col min="4097" max="4097" width="9.28515625" style="313" bestFit="1" customWidth="1"/>
    <col min="4098" max="4098" width="4.28515625" style="313" customWidth="1"/>
    <col min="4099" max="4099" width="77.7109375" style="313" customWidth="1"/>
    <col min="4100" max="4100" width="15.42578125" style="313" bestFit="1" customWidth="1"/>
    <col min="4101" max="4101" width="19.5703125" style="313" customWidth="1"/>
    <col min="4102" max="4102" width="23" style="313" customWidth="1"/>
    <col min="4103" max="4103" width="19.5703125" style="313" customWidth="1"/>
    <col min="4104" max="4104" width="19" style="313" customWidth="1"/>
    <col min="4105" max="4105" width="17.7109375" style="313" customWidth="1"/>
    <col min="4106" max="4107" width="9.140625" style="313" hidden="1" customWidth="1"/>
    <col min="4108" max="4108" width="5.140625" style="313" customWidth="1"/>
    <col min="4109" max="4109" width="18" style="313" customWidth="1"/>
    <col min="4110" max="4110" width="20.85546875" style="313" customWidth="1"/>
    <col min="4111" max="4111" width="17" style="313" customWidth="1"/>
    <col min="4112" max="4112" width="10.5703125" style="313" customWidth="1"/>
    <col min="4113" max="4113" width="7" style="313" bestFit="1" customWidth="1"/>
    <col min="4114" max="4115" width="8.7109375" style="313" customWidth="1"/>
    <col min="4116" max="4116" width="55.7109375" style="313" customWidth="1"/>
    <col min="4117" max="4352" width="11.42578125" style="313" customWidth="1"/>
    <col min="4353" max="4353" width="9.28515625" style="313" bestFit="1" customWidth="1"/>
    <col min="4354" max="4354" width="4.28515625" style="313" customWidth="1"/>
    <col min="4355" max="4355" width="77.7109375" style="313" customWidth="1"/>
    <col min="4356" max="4356" width="15.42578125" style="313" bestFit="1" customWidth="1"/>
    <col min="4357" max="4357" width="19.5703125" style="313" customWidth="1"/>
    <col min="4358" max="4358" width="23" style="313" customWidth="1"/>
    <col min="4359" max="4359" width="19.5703125" style="313" customWidth="1"/>
    <col min="4360" max="4360" width="19" style="313" customWidth="1"/>
    <col min="4361" max="4361" width="17.7109375" style="313" customWidth="1"/>
    <col min="4362" max="4363" width="9.140625" style="313" hidden="1" customWidth="1"/>
    <col min="4364" max="4364" width="5.140625" style="313" customWidth="1"/>
    <col min="4365" max="4365" width="18" style="313" customWidth="1"/>
    <col min="4366" max="4366" width="20.85546875" style="313" customWidth="1"/>
    <col min="4367" max="4367" width="17" style="313" customWidth="1"/>
    <col min="4368" max="4368" width="10.5703125" style="313" customWidth="1"/>
    <col min="4369" max="4369" width="7" style="313" bestFit="1" customWidth="1"/>
    <col min="4370" max="4371" width="8.7109375" style="313" customWidth="1"/>
    <col min="4372" max="4372" width="55.7109375" style="313" customWidth="1"/>
    <col min="4373" max="4608" width="11.42578125" style="313" customWidth="1"/>
    <col min="4609" max="4609" width="9.28515625" style="313" bestFit="1" customWidth="1"/>
    <col min="4610" max="4610" width="4.28515625" style="313" customWidth="1"/>
    <col min="4611" max="4611" width="77.7109375" style="313" customWidth="1"/>
    <col min="4612" max="4612" width="15.42578125" style="313" bestFit="1" customWidth="1"/>
    <col min="4613" max="4613" width="19.5703125" style="313" customWidth="1"/>
    <col min="4614" max="4614" width="23" style="313" customWidth="1"/>
    <col min="4615" max="4615" width="19.5703125" style="313" customWidth="1"/>
    <col min="4616" max="4616" width="19" style="313" customWidth="1"/>
    <col min="4617" max="4617" width="17.7109375" style="313" customWidth="1"/>
    <col min="4618" max="4619" width="9.140625" style="313" hidden="1" customWidth="1"/>
    <col min="4620" max="4620" width="5.140625" style="313" customWidth="1"/>
    <col min="4621" max="4621" width="18" style="313" customWidth="1"/>
    <col min="4622" max="4622" width="20.85546875" style="313" customWidth="1"/>
    <col min="4623" max="4623" width="17" style="313" customWidth="1"/>
    <col min="4624" max="4624" width="10.5703125" style="313" customWidth="1"/>
    <col min="4625" max="4625" width="7" style="313" bestFit="1" customWidth="1"/>
    <col min="4626" max="4627" width="8.7109375" style="313" customWidth="1"/>
    <col min="4628" max="4628" width="55.7109375" style="313" customWidth="1"/>
    <col min="4629" max="4864" width="11.42578125" style="313" customWidth="1"/>
    <col min="4865" max="4865" width="9.28515625" style="313" bestFit="1" customWidth="1"/>
    <col min="4866" max="4866" width="4.28515625" style="313" customWidth="1"/>
    <col min="4867" max="4867" width="77.7109375" style="313" customWidth="1"/>
    <col min="4868" max="4868" width="15.42578125" style="313" bestFit="1" customWidth="1"/>
    <col min="4869" max="4869" width="19.5703125" style="313" customWidth="1"/>
    <col min="4870" max="4870" width="23" style="313" customWidth="1"/>
    <col min="4871" max="4871" width="19.5703125" style="313" customWidth="1"/>
    <col min="4872" max="4872" width="19" style="313" customWidth="1"/>
    <col min="4873" max="4873" width="17.7109375" style="313" customWidth="1"/>
    <col min="4874" max="4875" width="9.140625" style="313" hidden="1" customWidth="1"/>
    <col min="4876" max="4876" width="5.140625" style="313" customWidth="1"/>
    <col min="4877" max="4877" width="18" style="313" customWidth="1"/>
    <col min="4878" max="4878" width="20.85546875" style="313" customWidth="1"/>
    <col min="4879" max="4879" width="17" style="313" customWidth="1"/>
    <col min="4880" max="4880" width="10.5703125" style="313" customWidth="1"/>
    <col min="4881" max="4881" width="7" style="313" bestFit="1" customWidth="1"/>
    <col min="4882" max="4883" width="8.7109375" style="313" customWidth="1"/>
    <col min="4884" max="4884" width="55.7109375" style="313" customWidth="1"/>
    <col min="4885" max="5120" width="11.42578125" style="313" customWidth="1"/>
    <col min="5121" max="5121" width="9.28515625" style="313" bestFit="1" customWidth="1"/>
    <col min="5122" max="5122" width="4.28515625" style="313" customWidth="1"/>
    <col min="5123" max="5123" width="77.7109375" style="313" customWidth="1"/>
    <col min="5124" max="5124" width="15.42578125" style="313" bestFit="1" customWidth="1"/>
    <col min="5125" max="5125" width="19.5703125" style="313" customWidth="1"/>
    <col min="5126" max="5126" width="23" style="313" customWidth="1"/>
    <col min="5127" max="5127" width="19.5703125" style="313" customWidth="1"/>
    <col min="5128" max="5128" width="19" style="313" customWidth="1"/>
    <col min="5129" max="5129" width="17.7109375" style="313" customWidth="1"/>
    <col min="5130" max="5131" width="9.140625" style="313" hidden="1" customWidth="1"/>
    <col min="5132" max="5132" width="5.140625" style="313" customWidth="1"/>
    <col min="5133" max="5133" width="18" style="313" customWidth="1"/>
    <col min="5134" max="5134" width="20.85546875" style="313" customWidth="1"/>
    <col min="5135" max="5135" width="17" style="313" customWidth="1"/>
    <col min="5136" max="5136" width="10.5703125" style="313" customWidth="1"/>
    <col min="5137" max="5137" width="7" style="313" bestFit="1" customWidth="1"/>
    <col min="5138" max="5139" width="8.7109375" style="313" customWidth="1"/>
    <col min="5140" max="5140" width="55.7109375" style="313" customWidth="1"/>
    <col min="5141" max="5376" width="11.42578125" style="313" customWidth="1"/>
    <col min="5377" max="5377" width="9.28515625" style="313" bestFit="1" customWidth="1"/>
    <col min="5378" max="5378" width="4.28515625" style="313" customWidth="1"/>
    <col min="5379" max="5379" width="77.7109375" style="313" customWidth="1"/>
    <col min="5380" max="5380" width="15.42578125" style="313" bestFit="1" customWidth="1"/>
    <col min="5381" max="5381" width="19.5703125" style="313" customWidth="1"/>
    <col min="5382" max="5382" width="23" style="313" customWidth="1"/>
    <col min="5383" max="5383" width="19.5703125" style="313" customWidth="1"/>
    <col min="5384" max="5384" width="19" style="313" customWidth="1"/>
    <col min="5385" max="5385" width="17.7109375" style="313" customWidth="1"/>
    <col min="5386" max="5387" width="9.140625" style="313" hidden="1" customWidth="1"/>
    <col min="5388" max="5388" width="5.140625" style="313" customWidth="1"/>
    <col min="5389" max="5389" width="18" style="313" customWidth="1"/>
    <col min="5390" max="5390" width="20.85546875" style="313" customWidth="1"/>
    <col min="5391" max="5391" width="17" style="313" customWidth="1"/>
    <col min="5392" max="5392" width="10.5703125" style="313" customWidth="1"/>
    <col min="5393" max="5393" width="7" style="313" bestFit="1" customWidth="1"/>
    <col min="5394" max="5395" width="8.7109375" style="313" customWidth="1"/>
    <col min="5396" max="5396" width="55.7109375" style="313" customWidth="1"/>
    <col min="5397" max="5632" width="11.42578125" style="313" customWidth="1"/>
    <col min="5633" max="5633" width="9.28515625" style="313" bestFit="1" customWidth="1"/>
    <col min="5634" max="5634" width="4.28515625" style="313" customWidth="1"/>
    <col min="5635" max="5635" width="77.7109375" style="313" customWidth="1"/>
    <col min="5636" max="5636" width="15.42578125" style="313" bestFit="1" customWidth="1"/>
    <col min="5637" max="5637" width="19.5703125" style="313" customWidth="1"/>
    <col min="5638" max="5638" width="23" style="313" customWidth="1"/>
    <col min="5639" max="5639" width="19.5703125" style="313" customWidth="1"/>
    <col min="5640" max="5640" width="19" style="313" customWidth="1"/>
    <col min="5641" max="5641" width="17.7109375" style="313" customWidth="1"/>
    <col min="5642" max="5643" width="9.140625" style="313" hidden="1" customWidth="1"/>
    <col min="5644" max="5644" width="5.140625" style="313" customWidth="1"/>
    <col min="5645" max="5645" width="18" style="313" customWidth="1"/>
    <col min="5646" max="5646" width="20.85546875" style="313" customWidth="1"/>
    <col min="5647" max="5647" width="17" style="313" customWidth="1"/>
    <col min="5648" max="5648" width="10.5703125" style="313" customWidth="1"/>
    <col min="5649" max="5649" width="7" style="313" bestFit="1" customWidth="1"/>
    <col min="5650" max="5651" width="8.7109375" style="313" customWidth="1"/>
    <col min="5652" max="5652" width="55.7109375" style="313" customWidth="1"/>
    <col min="5653" max="5888" width="11.42578125" style="313" customWidth="1"/>
    <col min="5889" max="5889" width="9.28515625" style="313" bestFit="1" customWidth="1"/>
    <col min="5890" max="5890" width="4.28515625" style="313" customWidth="1"/>
    <col min="5891" max="5891" width="77.7109375" style="313" customWidth="1"/>
    <col min="5892" max="5892" width="15.42578125" style="313" bestFit="1" customWidth="1"/>
    <col min="5893" max="5893" width="19.5703125" style="313" customWidth="1"/>
    <col min="5894" max="5894" width="23" style="313" customWidth="1"/>
    <col min="5895" max="5895" width="19.5703125" style="313" customWidth="1"/>
    <col min="5896" max="5896" width="19" style="313" customWidth="1"/>
    <col min="5897" max="5897" width="17.7109375" style="313" customWidth="1"/>
    <col min="5898" max="5899" width="9.140625" style="313" hidden="1" customWidth="1"/>
    <col min="5900" max="5900" width="5.140625" style="313" customWidth="1"/>
    <col min="5901" max="5901" width="18" style="313" customWidth="1"/>
    <col min="5902" max="5902" width="20.85546875" style="313" customWidth="1"/>
    <col min="5903" max="5903" width="17" style="313" customWidth="1"/>
    <col min="5904" max="5904" width="10.5703125" style="313" customWidth="1"/>
    <col min="5905" max="5905" width="7" style="313" bestFit="1" customWidth="1"/>
    <col min="5906" max="5907" width="8.7109375" style="313" customWidth="1"/>
    <col min="5908" max="5908" width="55.7109375" style="313" customWidth="1"/>
    <col min="5909" max="6144" width="11.42578125" style="313" customWidth="1"/>
    <col min="6145" max="6145" width="9.28515625" style="313" bestFit="1" customWidth="1"/>
    <col min="6146" max="6146" width="4.28515625" style="313" customWidth="1"/>
    <col min="6147" max="6147" width="77.7109375" style="313" customWidth="1"/>
    <col min="6148" max="6148" width="15.42578125" style="313" bestFit="1" customWidth="1"/>
    <col min="6149" max="6149" width="19.5703125" style="313" customWidth="1"/>
    <col min="6150" max="6150" width="23" style="313" customWidth="1"/>
    <col min="6151" max="6151" width="19.5703125" style="313" customWidth="1"/>
    <col min="6152" max="6152" width="19" style="313" customWidth="1"/>
    <col min="6153" max="6153" width="17.7109375" style="313" customWidth="1"/>
    <col min="6154" max="6155" width="9.140625" style="313" hidden="1" customWidth="1"/>
    <col min="6156" max="6156" width="5.140625" style="313" customWidth="1"/>
    <col min="6157" max="6157" width="18" style="313" customWidth="1"/>
    <col min="6158" max="6158" width="20.85546875" style="313" customWidth="1"/>
    <col min="6159" max="6159" width="17" style="313" customWidth="1"/>
    <col min="6160" max="6160" width="10.5703125" style="313" customWidth="1"/>
    <col min="6161" max="6161" width="7" style="313" bestFit="1" customWidth="1"/>
    <col min="6162" max="6163" width="8.7109375" style="313" customWidth="1"/>
    <col min="6164" max="6164" width="55.7109375" style="313" customWidth="1"/>
    <col min="6165" max="6400" width="11.42578125" style="313" customWidth="1"/>
    <col min="6401" max="6401" width="9.28515625" style="313" bestFit="1" customWidth="1"/>
    <col min="6402" max="6402" width="4.28515625" style="313" customWidth="1"/>
    <col min="6403" max="6403" width="77.7109375" style="313" customWidth="1"/>
    <col min="6404" max="6404" width="15.42578125" style="313" bestFit="1" customWidth="1"/>
    <col min="6405" max="6405" width="19.5703125" style="313" customWidth="1"/>
    <col min="6406" max="6406" width="23" style="313" customWidth="1"/>
    <col min="6407" max="6407" width="19.5703125" style="313" customWidth="1"/>
    <col min="6408" max="6408" width="19" style="313" customWidth="1"/>
    <col min="6409" max="6409" width="17.7109375" style="313" customWidth="1"/>
    <col min="6410" max="6411" width="9.140625" style="313" hidden="1" customWidth="1"/>
    <col min="6412" max="6412" width="5.140625" style="313" customWidth="1"/>
    <col min="6413" max="6413" width="18" style="313" customWidth="1"/>
    <col min="6414" max="6414" width="20.85546875" style="313" customWidth="1"/>
    <col min="6415" max="6415" width="17" style="313" customWidth="1"/>
    <col min="6416" max="6416" width="10.5703125" style="313" customWidth="1"/>
    <col min="6417" max="6417" width="7" style="313" bestFit="1" customWidth="1"/>
    <col min="6418" max="6419" width="8.7109375" style="313" customWidth="1"/>
    <col min="6420" max="6420" width="55.7109375" style="313" customWidth="1"/>
    <col min="6421" max="6656" width="11.42578125" style="313" customWidth="1"/>
    <col min="6657" max="6657" width="9.28515625" style="313" bestFit="1" customWidth="1"/>
    <col min="6658" max="6658" width="4.28515625" style="313" customWidth="1"/>
    <col min="6659" max="6659" width="77.7109375" style="313" customWidth="1"/>
    <col min="6660" max="6660" width="15.42578125" style="313" bestFit="1" customWidth="1"/>
    <col min="6661" max="6661" width="19.5703125" style="313" customWidth="1"/>
    <col min="6662" max="6662" width="23" style="313" customWidth="1"/>
    <col min="6663" max="6663" width="19.5703125" style="313" customWidth="1"/>
    <col min="6664" max="6664" width="19" style="313" customWidth="1"/>
    <col min="6665" max="6665" width="17.7109375" style="313" customWidth="1"/>
    <col min="6666" max="6667" width="9.140625" style="313" hidden="1" customWidth="1"/>
    <col min="6668" max="6668" width="5.140625" style="313" customWidth="1"/>
    <col min="6669" max="6669" width="18" style="313" customWidth="1"/>
    <col min="6670" max="6670" width="20.85546875" style="313" customWidth="1"/>
    <col min="6671" max="6671" width="17" style="313" customWidth="1"/>
    <col min="6672" max="6672" width="10.5703125" style="313" customWidth="1"/>
    <col min="6673" max="6673" width="7" style="313" bestFit="1" customWidth="1"/>
    <col min="6674" max="6675" width="8.7109375" style="313" customWidth="1"/>
    <col min="6676" max="6676" width="55.7109375" style="313" customWidth="1"/>
    <col min="6677" max="6912" width="11.42578125" style="313" customWidth="1"/>
    <col min="6913" max="6913" width="9.28515625" style="313" bestFit="1" customWidth="1"/>
    <col min="6914" max="6914" width="4.28515625" style="313" customWidth="1"/>
    <col min="6915" max="6915" width="77.7109375" style="313" customWidth="1"/>
    <col min="6916" max="6916" width="15.42578125" style="313" bestFit="1" customWidth="1"/>
    <col min="6917" max="6917" width="19.5703125" style="313" customWidth="1"/>
    <col min="6918" max="6918" width="23" style="313" customWidth="1"/>
    <col min="6919" max="6919" width="19.5703125" style="313" customWidth="1"/>
    <col min="6920" max="6920" width="19" style="313" customWidth="1"/>
    <col min="6921" max="6921" width="17.7109375" style="313" customWidth="1"/>
    <col min="6922" max="6923" width="9.140625" style="313" hidden="1" customWidth="1"/>
    <col min="6924" max="6924" width="5.140625" style="313" customWidth="1"/>
    <col min="6925" max="6925" width="18" style="313" customWidth="1"/>
    <col min="6926" max="6926" width="20.85546875" style="313" customWidth="1"/>
    <col min="6927" max="6927" width="17" style="313" customWidth="1"/>
    <col min="6928" max="6928" width="10.5703125" style="313" customWidth="1"/>
    <col min="6929" max="6929" width="7" style="313" bestFit="1" customWidth="1"/>
    <col min="6930" max="6931" width="8.7109375" style="313" customWidth="1"/>
    <col min="6932" max="6932" width="55.7109375" style="313" customWidth="1"/>
    <col min="6933" max="7168" width="11.42578125" style="313" customWidth="1"/>
    <col min="7169" max="7169" width="9.28515625" style="313" bestFit="1" customWidth="1"/>
    <col min="7170" max="7170" width="4.28515625" style="313" customWidth="1"/>
    <col min="7171" max="7171" width="77.7109375" style="313" customWidth="1"/>
    <col min="7172" max="7172" width="15.42578125" style="313" bestFit="1" customWidth="1"/>
    <col min="7173" max="7173" width="19.5703125" style="313" customWidth="1"/>
    <col min="7174" max="7174" width="23" style="313" customWidth="1"/>
    <col min="7175" max="7175" width="19.5703125" style="313" customWidth="1"/>
    <col min="7176" max="7176" width="19" style="313" customWidth="1"/>
    <col min="7177" max="7177" width="17.7109375" style="313" customWidth="1"/>
    <col min="7178" max="7179" width="9.140625" style="313" hidden="1" customWidth="1"/>
    <col min="7180" max="7180" width="5.140625" style="313" customWidth="1"/>
    <col min="7181" max="7181" width="18" style="313" customWidth="1"/>
    <col min="7182" max="7182" width="20.85546875" style="313" customWidth="1"/>
    <col min="7183" max="7183" width="17" style="313" customWidth="1"/>
    <col min="7184" max="7184" width="10.5703125" style="313" customWidth="1"/>
    <col min="7185" max="7185" width="7" style="313" bestFit="1" customWidth="1"/>
    <col min="7186" max="7187" width="8.7109375" style="313" customWidth="1"/>
    <col min="7188" max="7188" width="55.7109375" style="313" customWidth="1"/>
    <col min="7189" max="7424" width="11.42578125" style="313" customWidth="1"/>
    <col min="7425" max="7425" width="9.28515625" style="313" bestFit="1" customWidth="1"/>
    <col min="7426" max="7426" width="4.28515625" style="313" customWidth="1"/>
    <col min="7427" max="7427" width="77.7109375" style="313" customWidth="1"/>
    <col min="7428" max="7428" width="15.42578125" style="313" bestFit="1" customWidth="1"/>
    <col min="7429" max="7429" width="19.5703125" style="313" customWidth="1"/>
    <col min="7430" max="7430" width="23" style="313" customWidth="1"/>
    <col min="7431" max="7431" width="19.5703125" style="313" customWidth="1"/>
    <col min="7432" max="7432" width="19" style="313" customWidth="1"/>
    <col min="7433" max="7433" width="17.7109375" style="313" customWidth="1"/>
    <col min="7434" max="7435" width="9.140625" style="313" hidden="1" customWidth="1"/>
    <col min="7436" max="7436" width="5.140625" style="313" customWidth="1"/>
    <col min="7437" max="7437" width="18" style="313" customWidth="1"/>
    <col min="7438" max="7438" width="20.85546875" style="313" customWidth="1"/>
    <col min="7439" max="7439" width="17" style="313" customWidth="1"/>
    <col min="7440" max="7440" width="10.5703125" style="313" customWidth="1"/>
    <col min="7441" max="7441" width="7" style="313" bestFit="1" customWidth="1"/>
    <col min="7442" max="7443" width="8.7109375" style="313" customWidth="1"/>
    <col min="7444" max="7444" width="55.7109375" style="313" customWidth="1"/>
    <col min="7445" max="7680" width="11.42578125" style="313" customWidth="1"/>
    <col min="7681" max="7681" width="9.28515625" style="313" bestFit="1" customWidth="1"/>
    <col min="7682" max="7682" width="4.28515625" style="313" customWidth="1"/>
    <col min="7683" max="7683" width="77.7109375" style="313" customWidth="1"/>
    <col min="7684" max="7684" width="15.42578125" style="313" bestFit="1" customWidth="1"/>
    <col min="7685" max="7685" width="19.5703125" style="313" customWidth="1"/>
    <col min="7686" max="7686" width="23" style="313" customWidth="1"/>
    <col min="7687" max="7687" width="19.5703125" style="313" customWidth="1"/>
    <col min="7688" max="7688" width="19" style="313" customWidth="1"/>
    <col min="7689" max="7689" width="17.7109375" style="313" customWidth="1"/>
    <col min="7690" max="7691" width="9.140625" style="313" hidden="1" customWidth="1"/>
    <col min="7692" max="7692" width="5.140625" style="313" customWidth="1"/>
    <col min="7693" max="7693" width="18" style="313" customWidth="1"/>
    <col min="7694" max="7694" width="20.85546875" style="313" customWidth="1"/>
    <col min="7695" max="7695" width="17" style="313" customWidth="1"/>
    <col min="7696" max="7696" width="10.5703125" style="313" customWidth="1"/>
    <col min="7697" max="7697" width="7" style="313" bestFit="1" customWidth="1"/>
    <col min="7698" max="7699" width="8.7109375" style="313" customWidth="1"/>
    <col min="7700" max="7700" width="55.7109375" style="313" customWidth="1"/>
    <col min="7701" max="7936" width="11.42578125" style="313" customWidth="1"/>
    <col min="7937" max="7937" width="9.28515625" style="313" bestFit="1" customWidth="1"/>
    <col min="7938" max="7938" width="4.28515625" style="313" customWidth="1"/>
    <col min="7939" max="7939" width="77.7109375" style="313" customWidth="1"/>
    <col min="7940" max="7940" width="15.42578125" style="313" bestFit="1" customWidth="1"/>
    <col min="7941" max="7941" width="19.5703125" style="313" customWidth="1"/>
    <col min="7942" max="7942" width="23" style="313" customWidth="1"/>
    <col min="7943" max="7943" width="19.5703125" style="313" customWidth="1"/>
    <col min="7944" max="7944" width="19" style="313" customWidth="1"/>
    <col min="7945" max="7945" width="17.7109375" style="313" customWidth="1"/>
    <col min="7946" max="7947" width="9.140625" style="313" hidden="1" customWidth="1"/>
    <col min="7948" max="7948" width="5.140625" style="313" customWidth="1"/>
    <col min="7949" max="7949" width="18" style="313" customWidth="1"/>
    <col min="7950" max="7950" width="20.85546875" style="313" customWidth="1"/>
    <col min="7951" max="7951" width="17" style="313" customWidth="1"/>
    <col min="7952" max="7952" width="10.5703125" style="313" customWidth="1"/>
    <col min="7953" max="7953" width="7" style="313" bestFit="1" customWidth="1"/>
    <col min="7954" max="7955" width="8.7109375" style="313" customWidth="1"/>
    <col min="7956" max="7956" width="55.7109375" style="313" customWidth="1"/>
    <col min="7957" max="8192" width="11.42578125" style="313" customWidth="1"/>
    <col min="8193" max="8193" width="9.28515625" style="313" bestFit="1" customWidth="1"/>
    <col min="8194" max="8194" width="4.28515625" style="313" customWidth="1"/>
    <col min="8195" max="8195" width="77.7109375" style="313" customWidth="1"/>
    <col min="8196" max="8196" width="15.42578125" style="313" bestFit="1" customWidth="1"/>
    <col min="8197" max="8197" width="19.5703125" style="313" customWidth="1"/>
    <col min="8198" max="8198" width="23" style="313" customWidth="1"/>
    <col min="8199" max="8199" width="19.5703125" style="313" customWidth="1"/>
    <col min="8200" max="8200" width="19" style="313" customWidth="1"/>
    <col min="8201" max="8201" width="17.7109375" style="313" customWidth="1"/>
    <col min="8202" max="8203" width="9.140625" style="313" hidden="1" customWidth="1"/>
    <col min="8204" max="8204" width="5.140625" style="313" customWidth="1"/>
    <col min="8205" max="8205" width="18" style="313" customWidth="1"/>
    <col min="8206" max="8206" width="20.85546875" style="313" customWidth="1"/>
    <col min="8207" max="8207" width="17" style="313" customWidth="1"/>
    <col min="8208" max="8208" width="10.5703125" style="313" customWidth="1"/>
    <col min="8209" max="8209" width="7" style="313" bestFit="1" customWidth="1"/>
    <col min="8210" max="8211" width="8.7109375" style="313" customWidth="1"/>
    <col min="8212" max="8212" width="55.7109375" style="313" customWidth="1"/>
    <col min="8213" max="8448" width="11.42578125" style="313" customWidth="1"/>
    <col min="8449" max="8449" width="9.28515625" style="313" bestFit="1" customWidth="1"/>
    <col min="8450" max="8450" width="4.28515625" style="313" customWidth="1"/>
    <col min="8451" max="8451" width="77.7109375" style="313" customWidth="1"/>
    <col min="8452" max="8452" width="15.42578125" style="313" bestFit="1" customWidth="1"/>
    <col min="8453" max="8453" width="19.5703125" style="313" customWidth="1"/>
    <col min="8454" max="8454" width="23" style="313" customWidth="1"/>
    <col min="8455" max="8455" width="19.5703125" style="313" customWidth="1"/>
    <col min="8456" max="8456" width="19" style="313" customWidth="1"/>
    <col min="8457" max="8457" width="17.7109375" style="313" customWidth="1"/>
    <col min="8458" max="8459" width="9.140625" style="313" hidden="1" customWidth="1"/>
    <col min="8460" max="8460" width="5.140625" style="313" customWidth="1"/>
    <col min="8461" max="8461" width="18" style="313" customWidth="1"/>
    <col min="8462" max="8462" width="20.85546875" style="313" customWidth="1"/>
    <col min="8463" max="8463" width="17" style="313" customWidth="1"/>
    <col min="8464" max="8464" width="10.5703125" style="313" customWidth="1"/>
    <col min="8465" max="8465" width="7" style="313" bestFit="1" customWidth="1"/>
    <col min="8466" max="8467" width="8.7109375" style="313" customWidth="1"/>
    <col min="8468" max="8468" width="55.7109375" style="313" customWidth="1"/>
    <col min="8469" max="8704" width="11.42578125" style="313" customWidth="1"/>
    <col min="8705" max="8705" width="9.28515625" style="313" bestFit="1" customWidth="1"/>
    <col min="8706" max="8706" width="4.28515625" style="313" customWidth="1"/>
    <col min="8707" max="8707" width="77.7109375" style="313" customWidth="1"/>
    <col min="8708" max="8708" width="15.42578125" style="313" bestFit="1" customWidth="1"/>
    <col min="8709" max="8709" width="19.5703125" style="313" customWidth="1"/>
    <col min="8710" max="8710" width="23" style="313" customWidth="1"/>
    <col min="8711" max="8711" width="19.5703125" style="313" customWidth="1"/>
    <col min="8712" max="8712" width="19" style="313" customWidth="1"/>
    <col min="8713" max="8713" width="17.7109375" style="313" customWidth="1"/>
    <col min="8714" max="8715" width="9.140625" style="313" hidden="1" customWidth="1"/>
    <col min="8716" max="8716" width="5.140625" style="313" customWidth="1"/>
    <col min="8717" max="8717" width="18" style="313" customWidth="1"/>
    <col min="8718" max="8718" width="20.85546875" style="313" customWidth="1"/>
    <col min="8719" max="8719" width="17" style="313" customWidth="1"/>
    <col min="8720" max="8720" width="10.5703125" style="313" customWidth="1"/>
    <col min="8721" max="8721" width="7" style="313" bestFit="1" customWidth="1"/>
    <col min="8722" max="8723" width="8.7109375" style="313" customWidth="1"/>
    <col min="8724" max="8724" width="55.7109375" style="313" customWidth="1"/>
    <col min="8725" max="8960" width="11.42578125" style="313" customWidth="1"/>
    <col min="8961" max="8961" width="9.28515625" style="313" bestFit="1" customWidth="1"/>
    <col min="8962" max="8962" width="4.28515625" style="313" customWidth="1"/>
    <col min="8963" max="8963" width="77.7109375" style="313" customWidth="1"/>
    <col min="8964" max="8964" width="15.42578125" style="313" bestFit="1" customWidth="1"/>
    <col min="8965" max="8965" width="19.5703125" style="313" customWidth="1"/>
    <col min="8966" max="8966" width="23" style="313" customWidth="1"/>
    <col min="8967" max="8967" width="19.5703125" style="313" customWidth="1"/>
    <col min="8968" max="8968" width="19" style="313" customWidth="1"/>
    <col min="8969" max="8969" width="17.7109375" style="313" customWidth="1"/>
    <col min="8970" max="8971" width="9.140625" style="313" hidden="1" customWidth="1"/>
    <col min="8972" max="8972" width="5.140625" style="313" customWidth="1"/>
    <col min="8973" max="8973" width="18" style="313" customWidth="1"/>
    <col min="8974" max="8974" width="20.85546875" style="313" customWidth="1"/>
    <col min="8975" max="8975" width="17" style="313" customWidth="1"/>
    <col min="8976" max="8976" width="10.5703125" style="313" customWidth="1"/>
    <col min="8977" max="8977" width="7" style="313" bestFit="1" customWidth="1"/>
    <col min="8978" max="8979" width="8.7109375" style="313" customWidth="1"/>
    <col min="8980" max="8980" width="55.7109375" style="313" customWidth="1"/>
    <col min="8981" max="9216" width="11.42578125" style="313" customWidth="1"/>
    <col min="9217" max="9217" width="9.28515625" style="313" bestFit="1" customWidth="1"/>
    <col min="9218" max="9218" width="4.28515625" style="313" customWidth="1"/>
    <col min="9219" max="9219" width="77.7109375" style="313" customWidth="1"/>
    <col min="9220" max="9220" width="15.42578125" style="313" bestFit="1" customWidth="1"/>
    <col min="9221" max="9221" width="19.5703125" style="313" customWidth="1"/>
    <col min="9222" max="9222" width="23" style="313" customWidth="1"/>
    <col min="9223" max="9223" width="19.5703125" style="313" customWidth="1"/>
    <col min="9224" max="9224" width="19" style="313" customWidth="1"/>
    <col min="9225" max="9225" width="17.7109375" style="313" customWidth="1"/>
    <col min="9226" max="9227" width="9.140625" style="313" hidden="1" customWidth="1"/>
    <col min="9228" max="9228" width="5.140625" style="313" customWidth="1"/>
    <col min="9229" max="9229" width="18" style="313" customWidth="1"/>
    <col min="9230" max="9230" width="20.85546875" style="313" customWidth="1"/>
    <col min="9231" max="9231" width="17" style="313" customWidth="1"/>
    <col min="9232" max="9232" width="10.5703125" style="313" customWidth="1"/>
    <col min="9233" max="9233" width="7" style="313" bestFit="1" customWidth="1"/>
    <col min="9234" max="9235" width="8.7109375" style="313" customWidth="1"/>
    <col min="9236" max="9236" width="55.7109375" style="313" customWidth="1"/>
    <col min="9237" max="9472" width="11.42578125" style="313" customWidth="1"/>
    <col min="9473" max="9473" width="9.28515625" style="313" bestFit="1" customWidth="1"/>
    <col min="9474" max="9474" width="4.28515625" style="313" customWidth="1"/>
    <col min="9475" max="9475" width="77.7109375" style="313" customWidth="1"/>
    <col min="9476" max="9476" width="15.42578125" style="313" bestFit="1" customWidth="1"/>
    <col min="9477" max="9477" width="19.5703125" style="313" customWidth="1"/>
    <col min="9478" max="9478" width="23" style="313" customWidth="1"/>
    <col min="9479" max="9479" width="19.5703125" style="313" customWidth="1"/>
    <col min="9480" max="9480" width="19" style="313" customWidth="1"/>
    <col min="9481" max="9481" width="17.7109375" style="313" customWidth="1"/>
    <col min="9482" max="9483" width="9.140625" style="313" hidden="1" customWidth="1"/>
    <col min="9484" max="9484" width="5.140625" style="313" customWidth="1"/>
    <col min="9485" max="9485" width="18" style="313" customWidth="1"/>
    <col min="9486" max="9486" width="20.85546875" style="313" customWidth="1"/>
    <col min="9487" max="9487" width="17" style="313" customWidth="1"/>
    <col min="9488" max="9488" width="10.5703125" style="313" customWidth="1"/>
    <col min="9489" max="9489" width="7" style="313" bestFit="1" customWidth="1"/>
    <col min="9490" max="9491" width="8.7109375" style="313" customWidth="1"/>
    <col min="9492" max="9492" width="55.7109375" style="313" customWidth="1"/>
    <col min="9493" max="9728" width="11.42578125" style="313" customWidth="1"/>
    <col min="9729" max="9729" width="9.28515625" style="313" bestFit="1" customWidth="1"/>
    <col min="9730" max="9730" width="4.28515625" style="313" customWidth="1"/>
    <col min="9731" max="9731" width="77.7109375" style="313" customWidth="1"/>
    <col min="9732" max="9732" width="15.42578125" style="313" bestFit="1" customWidth="1"/>
    <col min="9733" max="9733" width="19.5703125" style="313" customWidth="1"/>
    <col min="9734" max="9734" width="23" style="313" customWidth="1"/>
    <col min="9735" max="9735" width="19.5703125" style="313" customWidth="1"/>
    <col min="9736" max="9736" width="19" style="313" customWidth="1"/>
    <col min="9737" max="9737" width="17.7109375" style="313" customWidth="1"/>
    <col min="9738" max="9739" width="9.140625" style="313" hidden="1" customWidth="1"/>
    <col min="9740" max="9740" width="5.140625" style="313" customWidth="1"/>
    <col min="9741" max="9741" width="18" style="313" customWidth="1"/>
    <col min="9742" max="9742" width="20.85546875" style="313" customWidth="1"/>
    <col min="9743" max="9743" width="17" style="313" customWidth="1"/>
    <col min="9744" max="9744" width="10.5703125" style="313" customWidth="1"/>
    <col min="9745" max="9745" width="7" style="313" bestFit="1" customWidth="1"/>
    <col min="9746" max="9747" width="8.7109375" style="313" customWidth="1"/>
    <col min="9748" max="9748" width="55.7109375" style="313" customWidth="1"/>
    <col min="9749" max="9984" width="11.42578125" style="313" customWidth="1"/>
    <col min="9985" max="9985" width="9.28515625" style="313" bestFit="1" customWidth="1"/>
    <col min="9986" max="9986" width="4.28515625" style="313" customWidth="1"/>
    <col min="9987" max="9987" width="77.7109375" style="313" customWidth="1"/>
    <col min="9988" max="9988" width="15.42578125" style="313" bestFit="1" customWidth="1"/>
    <col min="9989" max="9989" width="19.5703125" style="313" customWidth="1"/>
    <col min="9990" max="9990" width="23" style="313" customWidth="1"/>
    <col min="9991" max="9991" width="19.5703125" style="313" customWidth="1"/>
    <col min="9992" max="9992" width="19" style="313" customWidth="1"/>
    <col min="9993" max="9993" width="17.7109375" style="313" customWidth="1"/>
    <col min="9994" max="9995" width="9.140625" style="313" hidden="1" customWidth="1"/>
    <col min="9996" max="9996" width="5.140625" style="313" customWidth="1"/>
    <col min="9997" max="9997" width="18" style="313" customWidth="1"/>
    <col min="9998" max="9998" width="20.85546875" style="313" customWidth="1"/>
    <col min="9999" max="9999" width="17" style="313" customWidth="1"/>
    <col min="10000" max="10000" width="10.5703125" style="313" customWidth="1"/>
    <col min="10001" max="10001" width="7" style="313" bestFit="1" customWidth="1"/>
    <col min="10002" max="10003" width="8.7109375" style="313" customWidth="1"/>
    <col min="10004" max="10004" width="55.7109375" style="313" customWidth="1"/>
    <col min="10005" max="10240" width="11.42578125" style="313" customWidth="1"/>
    <col min="10241" max="10241" width="9.28515625" style="313" bestFit="1" customWidth="1"/>
    <col min="10242" max="10242" width="4.28515625" style="313" customWidth="1"/>
    <col min="10243" max="10243" width="77.7109375" style="313" customWidth="1"/>
    <col min="10244" max="10244" width="15.42578125" style="313" bestFit="1" customWidth="1"/>
    <col min="10245" max="10245" width="19.5703125" style="313" customWidth="1"/>
    <col min="10246" max="10246" width="23" style="313" customWidth="1"/>
    <col min="10247" max="10247" width="19.5703125" style="313" customWidth="1"/>
    <col min="10248" max="10248" width="19" style="313" customWidth="1"/>
    <col min="10249" max="10249" width="17.7109375" style="313" customWidth="1"/>
    <col min="10250" max="10251" width="9.140625" style="313" hidden="1" customWidth="1"/>
    <col min="10252" max="10252" width="5.140625" style="313" customWidth="1"/>
    <col min="10253" max="10253" width="18" style="313" customWidth="1"/>
    <col min="10254" max="10254" width="20.85546875" style="313" customWidth="1"/>
    <col min="10255" max="10255" width="17" style="313" customWidth="1"/>
    <col min="10256" max="10256" width="10.5703125" style="313" customWidth="1"/>
    <col min="10257" max="10257" width="7" style="313" bestFit="1" customWidth="1"/>
    <col min="10258" max="10259" width="8.7109375" style="313" customWidth="1"/>
    <col min="10260" max="10260" width="55.7109375" style="313" customWidth="1"/>
    <col min="10261" max="10496" width="11.42578125" style="313" customWidth="1"/>
    <col min="10497" max="10497" width="9.28515625" style="313" bestFit="1" customWidth="1"/>
    <col min="10498" max="10498" width="4.28515625" style="313" customWidth="1"/>
    <col min="10499" max="10499" width="77.7109375" style="313" customWidth="1"/>
    <col min="10500" max="10500" width="15.42578125" style="313" bestFit="1" customWidth="1"/>
    <col min="10501" max="10501" width="19.5703125" style="313" customWidth="1"/>
    <col min="10502" max="10502" width="23" style="313" customWidth="1"/>
    <col min="10503" max="10503" width="19.5703125" style="313" customWidth="1"/>
    <col min="10504" max="10504" width="19" style="313" customWidth="1"/>
    <col min="10505" max="10505" width="17.7109375" style="313" customWidth="1"/>
    <col min="10506" max="10507" width="9.140625" style="313" hidden="1" customWidth="1"/>
    <col min="10508" max="10508" width="5.140625" style="313" customWidth="1"/>
    <col min="10509" max="10509" width="18" style="313" customWidth="1"/>
    <col min="10510" max="10510" width="20.85546875" style="313" customWidth="1"/>
    <col min="10511" max="10511" width="17" style="313" customWidth="1"/>
    <col min="10512" max="10512" width="10.5703125" style="313" customWidth="1"/>
    <col min="10513" max="10513" width="7" style="313" bestFit="1" customWidth="1"/>
    <col min="10514" max="10515" width="8.7109375" style="313" customWidth="1"/>
    <col min="10516" max="10516" width="55.7109375" style="313" customWidth="1"/>
    <col min="10517" max="10752" width="11.42578125" style="313" customWidth="1"/>
    <col min="10753" max="10753" width="9.28515625" style="313" bestFit="1" customWidth="1"/>
    <col min="10754" max="10754" width="4.28515625" style="313" customWidth="1"/>
    <col min="10755" max="10755" width="77.7109375" style="313" customWidth="1"/>
    <col min="10756" max="10756" width="15.42578125" style="313" bestFit="1" customWidth="1"/>
    <col min="10757" max="10757" width="19.5703125" style="313" customWidth="1"/>
    <col min="10758" max="10758" width="23" style="313" customWidth="1"/>
    <col min="10759" max="10759" width="19.5703125" style="313" customWidth="1"/>
    <col min="10760" max="10760" width="19" style="313" customWidth="1"/>
    <col min="10761" max="10761" width="17.7109375" style="313" customWidth="1"/>
    <col min="10762" max="10763" width="9.140625" style="313" hidden="1" customWidth="1"/>
    <col min="10764" max="10764" width="5.140625" style="313" customWidth="1"/>
    <col min="10765" max="10765" width="18" style="313" customWidth="1"/>
    <col min="10766" max="10766" width="20.85546875" style="313" customWidth="1"/>
    <col min="10767" max="10767" width="17" style="313" customWidth="1"/>
    <col min="10768" max="10768" width="10.5703125" style="313" customWidth="1"/>
    <col min="10769" max="10769" width="7" style="313" bestFit="1" customWidth="1"/>
    <col min="10770" max="10771" width="8.7109375" style="313" customWidth="1"/>
    <col min="10772" max="10772" width="55.7109375" style="313" customWidth="1"/>
    <col min="10773" max="11008" width="11.42578125" style="313" customWidth="1"/>
    <col min="11009" max="11009" width="9.28515625" style="313" bestFit="1" customWidth="1"/>
    <col min="11010" max="11010" width="4.28515625" style="313" customWidth="1"/>
    <col min="11011" max="11011" width="77.7109375" style="313" customWidth="1"/>
    <col min="11012" max="11012" width="15.42578125" style="313" bestFit="1" customWidth="1"/>
    <col min="11013" max="11013" width="19.5703125" style="313" customWidth="1"/>
    <col min="11014" max="11014" width="23" style="313" customWidth="1"/>
    <col min="11015" max="11015" width="19.5703125" style="313" customWidth="1"/>
    <col min="11016" max="11016" width="19" style="313" customWidth="1"/>
    <col min="11017" max="11017" width="17.7109375" style="313" customWidth="1"/>
    <col min="11018" max="11019" width="9.140625" style="313" hidden="1" customWidth="1"/>
    <col min="11020" max="11020" width="5.140625" style="313" customWidth="1"/>
    <col min="11021" max="11021" width="18" style="313" customWidth="1"/>
    <col min="11022" max="11022" width="20.85546875" style="313" customWidth="1"/>
    <col min="11023" max="11023" width="17" style="313" customWidth="1"/>
    <col min="11024" max="11024" width="10.5703125" style="313" customWidth="1"/>
    <col min="11025" max="11025" width="7" style="313" bestFit="1" customWidth="1"/>
    <col min="11026" max="11027" width="8.7109375" style="313" customWidth="1"/>
    <col min="11028" max="11028" width="55.7109375" style="313" customWidth="1"/>
    <col min="11029" max="11264" width="11.42578125" style="313" customWidth="1"/>
    <col min="11265" max="11265" width="9.28515625" style="313" bestFit="1" customWidth="1"/>
    <col min="11266" max="11266" width="4.28515625" style="313" customWidth="1"/>
    <col min="11267" max="11267" width="77.7109375" style="313" customWidth="1"/>
    <col min="11268" max="11268" width="15.42578125" style="313" bestFit="1" customWidth="1"/>
    <col min="11269" max="11269" width="19.5703125" style="313" customWidth="1"/>
    <col min="11270" max="11270" width="23" style="313" customWidth="1"/>
    <col min="11271" max="11271" width="19.5703125" style="313" customWidth="1"/>
    <col min="11272" max="11272" width="19" style="313" customWidth="1"/>
    <col min="11273" max="11273" width="17.7109375" style="313" customWidth="1"/>
    <col min="11274" max="11275" width="9.140625" style="313" hidden="1" customWidth="1"/>
    <col min="11276" max="11276" width="5.140625" style="313" customWidth="1"/>
    <col min="11277" max="11277" width="18" style="313" customWidth="1"/>
    <col min="11278" max="11278" width="20.85546875" style="313" customWidth="1"/>
    <col min="11279" max="11279" width="17" style="313" customWidth="1"/>
    <col min="11280" max="11280" width="10.5703125" style="313" customWidth="1"/>
    <col min="11281" max="11281" width="7" style="313" bestFit="1" customWidth="1"/>
    <col min="11282" max="11283" width="8.7109375" style="313" customWidth="1"/>
    <col min="11284" max="11284" width="55.7109375" style="313" customWidth="1"/>
    <col min="11285" max="11520" width="11.42578125" style="313" customWidth="1"/>
    <col min="11521" max="11521" width="9.28515625" style="313" bestFit="1" customWidth="1"/>
    <col min="11522" max="11522" width="4.28515625" style="313" customWidth="1"/>
    <col min="11523" max="11523" width="77.7109375" style="313" customWidth="1"/>
    <col min="11524" max="11524" width="15.42578125" style="313" bestFit="1" customWidth="1"/>
    <col min="11525" max="11525" width="19.5703125" style="313" customWidth="1"/>
    <col min="11526" max="11526" width="23" style="313" customWidth="1"/>
    <col min="11527" max="11527" width="19.5703125" style="313" customWidth="1"/>
    <col min="11528" max="11528" width="19" style="313" customWidth="1"/>
    <col min="11529" max="11529" width="17.7109375" style="313" customWidth="1"/>
    <col min="11530" max="11531" width="9.140625" style="313" hidden="1" customWidth="1"/>
    <col min="11532" max="11532" width="5.140625" style="313" customWidth="1"/>
    <col min="11533" max="11533" width="18" style="313" customWidth="1"/>
    <col min="11534" max="11534" width="20.85546875" style="313" customWidth="1"/>
    <col min="11535" max="11535" width="17" style="313" customWidth="1"/>
    <col min="11536" max="11536" width="10.5703125" style="313" customWidth="1"/>
    <col min="11537" max="11537" width="7" style="313" bestFit="1" customWidth="1"/>
    <col min="11538" max="11539" width="8.7109375" style="313" customWidth="1"/>
    <col min="11540" max="11540" width="55.7109375" style="313" customWidth="1"/>
    <col min="11541" max="11776" width="11.42578125" style="313" customWidth="1"/>
    <col min="11777" max="11777" width="9.28515625" style="313" bestFit="1" customWidth="1"/>
    <col min="11778" max="11778" width="4.28515625" style="313" customWidth="1"/>
    <col min="11779" max="11779" width="77.7109375" style="313" customWidth="1"/>
    <col min="11780" max="11780" width="15.42578125" style="313" bestFit="1" customWidth="1"/>
    <col min="11781" max="11781" width="19.5703125" style="313" customWidth="1"/>
    <col min="11782" max="11782" width="23" style="313" customWidth="1"/>
    <col min="11783" max="11783" width="19.5703125" style="313" customWidth="1"/>
    <col min="11784" max="11784" width="19" style="313" customWidth="1"/>
    <col min="11785" max="11785" width="17.7109375" style="313" customWidth="1"/>
    <col min="11786" max="11787" width="9.140625" style="313" hidden="1" customWidth="1"/>
    <col min="11788" max="11788" width="5.140625" style="313" customWidth="1"/>
    <col min="11789" max="11789" width="18" style="313" customWidth="1"/>
    <col min="11790" max="11790" width="20.85546875" style="313" customWidth="1"/>
    <col min="11791" max="11791" width="17" style="313" customWidth="1"/>
    <col min="11792" max="11792" width="10.5703125" style="313" customWidth="1"/>
    <col min="11793" max="11793" width="7" style="313" bestFit="1" customWidth="1"/>
    <col min="11794" max="11795" width="8.7109375" style="313" customWidth="1"/>
    <col min="11796" max="11796" width="55.7109375" style="313" customWidth="1"/>
    <col min="11797" max="12032" width="11.42578125" style="313" customWidth="1"/>
    <col min="12033" max="12033" width="9.28515625" style="313" bestFit="1" customWidth="1"/>
    <col min="12034" max="12034" width="4.28515625" style="313" customWidth="1"/>
    <col min="12035" max="12035" width="77.7109375" style="313" customWidth="1"/>
    <col min="12036" max="12036" width="15.42578125" style="313" bestFit="1" customWidth="1"/>
    <col min="12037" max="12037" width="19.5703125" style="313" customWidth="1"/>
    <col min="12038" max="12038" width="23" style="313" customWidth="1"/>
    <col min="12039" max="12039" width="19.5703125" style="313" customWidth="1"/>
    <col min="12040" max="12040" width="19" style="313" customWidth="1"/>
    <col min="12041" max="12041" width="17.7109375" style="313" customWidth="1"/>
    <col min="12042" max="12043" width="9.140625" style="313" hidden="1" customWidth="1"/>
    <col min="12044" max="12044" width="5.140625" style="313" customWidth="1"/>
    <col min="12045" max="12045" width="18" style="313" customWidth="1"/>
    <col min="12046" max="12046" width="20.85546875" style="313" customWidth="1"/>
    <col min="12047" max="12047" width="17" style="313" customWidth="1"/>
    <col min="12048" max="12048" width="10.5703125" style="313" customWidth="1"/>
    <col min="12049" max="12049" width="7" style="313" bestFit="1" customWidth="1"/>
    <col min="12050" max="12051" width="8.7109375" style="313" customWidth="1"/>
    <col min="12052" max="12052" width="55.7109375" style="313" customWidth="1"/>
    <col min="12053" max="12288" width="11.42578125" style="313" customWidth="1"/>
    <col min="12289" max="12289" width="9.28515625" style="313" bestFit="1" customWidth="1"/>
    <col min="12290" max="12290" width="4.28515625" style="313" customWidth="1"/>
    <col min="12291" max="12291" width="77.7109375" style="313" customWidth="1"/>
    <col min="12292" max="12292" width="15.42578125" style="313" bestFit="1" customWidth="1"/>
    <col min="12293" max="12293" width="19.5703125" style="313" customWidth="1"/>
    <col min="12294" max="12294" width="23" style="313" customWidth="1"/>
    <col min="12295" max="12295" width="19.5703125" style="313" customWidth="1"/>
    <col min="12296" max="12296" width="19" style="313" customWidth="1"/>
    <col min="12297" max="12297" width="17.7109375" style="313" customWidth="1"/>
    <col min="12298" max="12299" width="9.140625" style="313" hidden="1" customWidth="1"/>
    <col min="12300" max="12300" width="5.140625" style="313" customWidth="1"/>
    <col min="12301" max="12301" width="18" style="313" customWidth="1"/>
    <col min="12302" max="12302" width="20.85546875" style="313" customWidth="1"/>
    <col min="12303" max="12303" width="17" style="313" customWidth="1"/>
    <col min="12304" max="12304" width="10.5703125" style="313" customWidth="1"/>
    <col min="12305" max="12305" width="7" style="313" bestFit="1" customWidth="1"/>
    <col min="12306" max="12307" width="8.7109375" style="313" customWidth="1"/>
    <col min="12308" max="12308" width="55.7109375" style="313" customWidth="1"/>
    <col min="12309" max="12544" width="11.42578125" style="313" customWidth="1"/>
    <col min="12545" max="12545" width="9.28515625" style="313" bestFit="1" customWidth="1"/>
    <col min="12546" max="12546" width="4.28515625" style="313" customWidth="1"/>
    <col min="12547" max="12547" width="77.7109375" style="313" customWidth="1"/>
    <col min="12548" max="12548" width="15.42578125" style="313" bestFit="1" customWidth="1"/>
    <col min="12549" max="12549" width="19.5703125" style="313" customWidth="1"/>
    <col min="12550" max="12550" width="23" style="313" customWidth="1"/>
    <col min="12551" max="12551" width="19.5703125" style="313" customWidth="1"/>
    <col min="12552" max="12552" width="19" style="313" customWidth="1"/>
    <col min="12553" max="12553" width="17.7109375" style="313" customWidth="1"/>
    <col min="12554" max="12555" width="9.140625" style="313" hidden="1" customWidth="1"/>
    <col min="12556" max="12556" width="5.140625" style="313" customWidth="1"/>
    <col min="12557" max="12557" width="18" style="313" customWidth="1"/>
    <col min="12558" max="12558" width="20.85546875" style="313" customWidth="1"/>
    <col min="12559" max="12559" width="17" style="313" customWidth="1"/>
    <col min="12560" max="12560" width="10.5703125" style="313" customWidth="1"/>
    <col min="12561" max="12561" width="7" style="313" bestFit="1" customWidth="1"/>
    <col min="12562" max="12563" width="8.7109375" style="313" customWidth="1"/>
    <col min="12564" max="12564" width="55.7109375" style="313" customWidth="1"/>
    <col min="12565" max="12800" width="11.42578125" style="313" customWidth="1"/>
    <col min="12801" max="12801" width="9.28515625" style="313" bestFit="1" customWidth="1"/>
    <col min="12802" max="12802" width="4.28515625" style="313" customWidth="1"/>
    <col min="12803" max="12803" width="77.7109375" style="313" customWidth="1"/>
    <col min="12804" max="12804" width="15.42578125" style="313" bestFit="1" customWidth="1"/>
    <col min="12805" max="12805" width="19.5703125" style="313" customWidth="1"/>
    <col min="12806" max="12806" width="23" style="313" customWidth="1"/>
    <col min="12807" max="12807" width="19.5703125" style="313" customWidth="1"/>
    <col min="12808" max="12808" width="19" style="313" customWidth="1"/>
    <col min="12809" max="12809" width="17.7109375" style="313" customWidth="1"/>
    <col min="12810" max="12811" width="9.140625" style="313" hidden="1" customWidth="1"/>
    <col min="12812" max="12812" width="5.140625" style="313" customWidth="1"/>
    <col min="12813" max="12813" width="18" style="313" customWidth="1"/>
    <col min="12814" max="12814" width="20.85546875" style="313" customWidth="1"/>
    <col min="12815" max="12815" width="17" style="313" customWidth="1"/>
    <col min="12816" max="12816" width="10.5703125" style="313" customWidth="1"/>
    <col min="12817" max="12817" width="7" style="313" bestFit="1" customWidth="1"/>
    <col min="12818" max="12819" width="8.7109375" style="313" customWidth="1"/>
    <col min="12820" max="12820" width="55.7109375" style="313" customWidth="1"/>
    <col min="12821" max="13056" width="11.42578125" style="313" customWidth="1"/>
    <col min="13057" max="13057" width="9.28515625" style="313" bestFit="1" customWidth="1"/>
    <col min="13058" max="13058" width="4.28515625" style="313" customWidth="1"/>
    <col min="13059" max="13059" width="77.7109375" style="313" customWidth="1"/>
    <col min="13060" max="13060" width="15.42578125" style="313" bestFit="1" customWidth="1"/>
    <col min="13061" max="13061" width="19.5703125" style="313" customWidth="1"/>
    <col min="13062" max="13062" width="23" style="313" customWidth="1"/>
    <col min="13063" max="13063" width="19.5703125" style="313" customWidth="1"/>
    <col min="13064" max="13064" width="19" style="313" customWidth="1"/>
    <col min="13065" max="13065" width="17.7109375" style="313" customWidth="1"/>
    <col min="13066" max="13067" width="9.140625" style="313" hidden="1" customWidth="1"/>
    <col min="13068" max="13068" width="5.140625" style="313" customWidth="1"/>
    <col min="13069" max="13069" width="18" style="313" customWidth="1"/>
    <col min="13070" max="13070" width="20.85546875" style="313" customWidth="1"/>
    <col min="13071" max="13071" width="17" style="313" customWidth="1"/>
    <col min="13072" max="13072" width="10.5703125" style="313" customWidth="1"/>
    <col min="13073" max="13073" width="7" style="313" bestFit="1" customWidth="1"/>
    <col min="13074" max="13075" width="8.7109375" style="313" customWidth="1"/>
    <col min="13076" max="13076" width="55.7109375" style="313" customWidth="1"/>
    <col min="13077" max="13312" width="11.42578125" style="313" customWidth="1"/>
    <col min="13313" max="13313" width="9.28515625" style="313" bestFit="1" customWidth="1"/>
    <col min="13314" max="13314" width="4.28515625" style="313" customWidth="1"/>
    <col min="13315" max="13315" width="77.7109375" style="313" customWidth="1"/>
    <col min="13316" max="13316" width="15.42578125" style="313" bestFit="1" customWidth="1"/>
    <col min="13317" max="13317" width="19.5703125" style="313" customWidth="1"/>
    <col min="13318" max="13318" width="23" style="313" customWidth="1"/>
    <col min="13319" max="13319" width="19.5703125" style="313" customWidth="1"/>
    <col min="13320" max="13320" width="19" style="313" customWidth="1"/>
    <col min="13321" max="13321" width="17.7109375" style="313" customWidth="1"/>
    <col min="13322" max="13323" width="9.140625" style="313" hidden="1" customWidth="1"/>
    <col min="13324" max="13324" width="5.140625" style="313" customWidth="1"/>
    <col min="13325" max="13325" width="18" style="313" customWidth="1"/>
    <col min="13326" max="13326" width="20.85546875" style="313" customWidth="1"/>
    <col min="13327" max="13327" width="17" style="313" customWidth="1"/>
    <col min="13328" max="13328" width="10.5703125" style="313" customWidth="1"/>
    <col min="13329" max="13329" width="7" style="313" bestFit="1" customWidth="1"/>
    <col min="13330" max="13331" width="8.7109375" style="313" customWidth="1"/>
    <col min="13332" max="13332" width="55.7109375" style="313" customWidth="1"/>
    <col min="13333" max="13568" width="11.42578125" style="313" customWidth="1"/>
    <col min="13569" max="13569" width="9.28515625" style="313" bestFit="1" customWidth="1"/>
    <col min="13570" max="13570" width="4.28515625" style="313" customWidth="1"/>
    <col min="13571" max="13571" width="77.7109375" style="313" customWidth="1"/>
    <col min="13572" max="13572" width="15.42578125" style="313" bestFit="1" customWidth="1"/>
    <col min="13573" max="13573" width="19.5703125" style="313" customWidth="1"/>
    <col min="13574" max="13574" width="23" style="313" customWidth="1"/>
    <col min="13575" max="13575" width="19.5703125" style="313" customWidth="1"/>
    <col min="13576" max="13576" width="19" style="313" customWidth="1"/>
    <col min="13577" max="13577" width="17.7109375" style="313" customWidth="1"/>
    <col min="13578" max="13579" width="9.140625" style="313" hidden="1" customWidth="1"/>
    <col min="13580" max="13580" width="5.140625" style="313" customWidth="1"/>
    <col min="13581" max="13581" width="18" style="313" customWidth="1"/>
    <col min="13582" max="13582" width="20.85546875" style="313" customWidth="1"/>
    <col min="13583" max="13583" width="17" style="313" customWidth="1"/>
    <col min="13584" max="13584" width="10.5703125" style="313" customWidth="1"/>
    <col min="13585" max="13585" width="7" style="313" bestFit="1" customWidth="1"/>
    <col min="13586" max="13587" width="8.7109375" style="313" customWidth="1"/>
    <col min="13588" max="13588" width="55.7109375" style="313" customWidth="1"/>
    <col min="13589" max="13824" width="11.42578125" style="313" customWidth="1"/>
    <col min="13825" max="13825" width="9.28515625" style="313" bestFit="1" customWidth="1"/>
    <col min="13826" max="13826" width="4.28515625" style="313" customWidth="1"/>
    <col min="13827" max="13827" width="77.7109375" style="313" customWidth="1"/>
    <col min="13828" max="13828" width="15.42578125" style="313" bestFit="1" customWidth="1"/>
    <col min="13829" max="13829" width="19.5703125" style="313" customWidth="1"/>
    <col min="13830" max="13830" width="23" style="313" customWidth="1"/>
    <col min="13831" max="13831" width="19.5703125" style="313" customWidth="1"/>
    <col min="13832" max="13832" width="19" style="313" customWidth="1"/>
    <col min="13833" max="13833" width="17.7109375" style="313" customWidth="1"/>
    <col min="13834" max="13835" width="9.140625" style="313" hidden="1" customWidth="1"/>
    <col min="13836" max="13836" width="5.140625" style="313" customWidth="1"/>
    <col min="13837" max="13837" width="18" style="313" customWidth="1"/>
    <col min="13838" max="13838" width="20.85546875" style="313" customWidth="1"/>
    <col min="13839" max="13839" width="17" style="313" customWidth="1"/>
    <col min="13840" max="13840" width="10.5703125" style="313" customWidth="1"/>
    <col min="13841" max="13841" width="7" style="313" bestFit="1" customWidth="1"/>
    <col min="13842" max="13843" width="8.7109375" style="313" customWidth="1"/>
    <col min="13844" max="13844" width="55.7109375" style="313" customWidth="1"/>
    <col min="13845" max="14080" width="11.42578125" style="313" customWidth="1"/>
    <col min="14081" max="14081" width="9.28515625" style="313" bestFit="1" customWidth="1"/>
    <col min="14082" max="14082" width="4.28515625" style="313" customWidth="1"/>
    <col min="14083" max="14083" width="77.7109375" style="313" customWidth="1"/>
    <col min="14084" max="14084" width="15.42578125" style="313" bestFit="1" customWidth="1"/>
    <col min="14085" max="14085" width="19.5703125" style="313" customWidth="1"/>
    <col min="14086" max="14086" width="23" style="313" customWidth="1"/>
    <col min="14087" max="14087" width="19.5703125" style="313" customWidth="1"/>
    <col min="14088" max="14088" width="19" style="313" customWidth="1"/>
    <col min="14089" max="14089" width="17.7109375" style="313" customWidth="1"/>
    <col min="14090" max="14091" width="9.140625" style="313" hidden="1" customWidth="1"/>
    <col min="14092" max="14092" width="5.140625" style="313" customWidth="1"/>
    <col min="14093" max="14093" width="18" style="313" customWidth="1"/>
    <col min="14094" max="14094" width="20.85546875" style="313" customWidth="1"/>
    <col min="14095" max="14095" width="17" style="313" customWidth="1"/>
    <col min="14096" max="14096" width="10.5703125" style="313" customWidth="1"/>
    <col min="14097" max="14097" width="7" style="313" bestFit="1" customWidth="1"/>
    <col min="14098" max="14099" width="8.7109375" style="313" customWidth="1"/>
    <col min="14100" max="14100" width="55.7109375" style="313" customWidth="1"/>
    <col min="14101" max="14336" width="11.42578125" style="313" customWidth="1"/>
    <col min="14337" max="14337" width="9.28515625" style="313" bestFit="1" customWidth="1"/>
    <col min="14338" max="14338" width="4.28515625" style="313" customWidth="1"/>
    <col min="14339" max="14339" width="77.7109375" style="313" customWidth="1"/>
    <col min="14340" max="14340" width="15.42578125" style="313" bestFit="1" customWidth="1"/>
    <col min="14341" max="14341" width="19.5703125" style="313" customWidth="1"/>
    <col min="14342" max="14342" width="23" style="313" customWidth="1"/>
    <col min="14343" max="14343" width="19.5703125" style="313" customWidth="1"/>
    <col min="14344" max="14344" width="19" style="313" customWidth="1"/>
    <col min="14345" max="14345" width="17.7109375" style="313" customWidth="1"/>
    <col min="14346" max="14347" width="9.140625" style="313" hidden="1" customWidth="1"/>
    <col min="14348" max="14348" width="5.140625" style="313" customWidth="1"/>
    <col min="14349" max="14349" width="18" style="313" customWidth="1"/>
    <col min="14350" max="14350" width="20.85546875" style="313" customWidth="1"/>
    <col min="14351" max="14351" width="17" style="313" customWidth="1"/>
    <col min="14352" max="14352" width="10.5703125" style="313" customWidth="1"/>
    <col min="14353" max="14353" width="7" style="313" bestFit="1" customWidth="1"/>
    <col min="14354" max="14355" width="8.7109375" style="313" customWidth="1"/>
    <col min="14356" max="14356" width="55.7109375" style="313" customWidth="1"/>
    <col min="14357" max="14592" width="11.42578125" style="313" customWidth="1"/>
    <col min="14593" max="14593" width="9.28515625" style="313" bestFit="1" customWidth="1"/>
    <col min="14594" max="14594" width="4.28515625" style="313" customWidth="1"/>
    <col min="14595" max="14595" width="77.7109375" style="313" customWidth="1"/>
    <col min="14596" max="14596" width="15.42578125" style="313" bestFit="1" customWidth="1"/>
    <col min="14597" max="14597" width="19.5703125" style="313" customWidth="1"/>
    <col min="14598" max="14598" width="23" style="313" customWidth="1"/>
    <col min="14599" max="14599" width="19.5703125" style="313" customWidth="1"/>
    <col min="14600" max="14600" width="19" style="313" customWidth="1"/>
    <col min="14601" max="14601" width="17.7109375" style="313" customWidth="1"/>
    <col min="14602" max="14603" width="9.140625" style="313" hidden="1" customWidth="1"/>
    <col min="14604" max="14604" width="5.140625" style="313" customWidth="1"/>
    <col min="14605" max="14605" width="18" style="313" customWidth="1"/>
    <col min="14606" max="14606" width="20.85546875" style="313" customWidth="1"/>
    <col min="14607" max="14607" width="17" style="313" customWidth="1"/>
    <col min="14608" max="14608" width="10.5703125" style="313" customWidth="1"/>
    <col min="14609" max="14609" width="7" style="313" bestFit="1" customWidth="1"/>
    <col min="14610" max="14611" width="8.7109375" style="313" customWidth="1"/>
    <col min="14612" max="14612" width="55.7109375" style="313" customWidth="1"/>
    <col min="14613" max="14848" width="11.42578125" style="313" customWidth="1"/>
    <col min="14849" max="14849" width="9.28515625" style="313" bestFit="1" customWidth="1"/>
    <col min="14850" max="14850" width="4.28515625" style="313" customWidth="1"/>
    <col min="14851" max="14851" width="77.7109375" style="313" customWidth="1"/>
    <col min="14852" max="14852" width="15.42578125" style="313" bestFit="1" customWidth="1"/>
    <col min="14853" max="14853" width="19.5703125" style="313" customWidth="1"/>
    <col min="14854" max="14854" width="23" style="313" customWidth="1"/>
    <col min="14855" max="14855" width="19.5703125" style="313" customWidth="1"/>
    <col min="14856" max="14856" width="19" style="313" customWidth="1"/>
    <col min="14857" max="14857" width="17.7109375" style="313" customWidth="1"/>
    <col min="14858" max="14859" width="9.140625" style="313" hidden="1" customWidth="1"/>
    <col min="14860" max="14860" width="5.140625" style="313" customWidth="1"/>
    <col min="14861" max="14861" width="18" style="313" customWidth="1"/>
    <col min="14862" max="14862" width="20.85546875" style="313" customWidth="1"/>
    <col min="14863" max="14863" width="17" style="313" customWidth="1"/>
    <col min="14864" max="14864" width="10.5703125" style="313" customWidth="1"/>
    <col min="14865" max="14865" width="7" style="313" bestFit="1" customWidth="1"/>
    <col min="14866" max="14867" width="8.7109375" style="313" customWidth="1"/>
    <col min="14868" max="14868" width="55.7109375" style="313" customWidth="1"/>
    <col min="14869" max="15104" width="11.42578125" style="313" customWidth="1"/>
    <col min="15105" max="15105" width="9.28515625" style="313" bestFit="1" customWidth="1"/>
    <col min="15106" max="15106" width="4.28515625" style="313" customWidth="1"/>
    <col min="15107" max="15107" width="77.7109375" style="313" customWidth="1"/>
    <col min="15108" max="15108" width="15.42578125" style="313" bestFit="1" customWidth="1"/>
    <col min="15109" max="15109" width="19.5703125" style="313" customWidth="1"/>
    <col min="15110" max="15110" width="23" style="313" customWidth="1"/>
    <col min="15111" max="15111" width="19.5703125" style="313" customWidth="1"/>
    <col min="15112" max="15112" width="19" style="313" customWidth="1"/>
    <col min="15113" max="15113" width="17.7109375" style="313" customWidth="1"/>
    <col min="15114" max="15115" width="9.140625" style="313" hidden="1" customWidth="1"/>
    <col min="15116" max="15116" width="5.140625" style="313" customWidth="1"/>
    <col min="15117" max="15117" width="18" style="313" customWidth="1"/>
    <col min="15118" max="15118" width="20.85546875" style="313" customWidth="1"/>
    <col min="15119" max="15119" width="17" style="313" customWidth="1"/>
    <col min="15120" max="15120" width="10.5703125" style="313" customWidth="1"/>
    <col min="15121" max="15121" width="7" style="313" bestFit="1" customWidth="1"/>
    <col min="15122" max="15123" width="8.7109375" style="313" customWidth="1"/>
    <col min="15124" max="15124" width="55.7109375" style="313" customWidth="1"/>
    <col min="15125" max="15360" width="11.42578125" style="313" customWidth="1"/>
    <col min="15361" max="15361" width="9.28515625" style="313" bestFit="1" customWidth="1"/>
    <col min="15362" max="15362" width="4.28515625" style="313" customWidth="1"/>
    <col min="15363" max="15363" width="77.7109375" style="313" customWidth="1"/>
    <col min="15364" max="15364" width="15.42578125" style="313" bestFit="1" customWidth="1"/>
    <col min="15365" max="15365" width="19.5703125" style="313" customWidth="1"/>
    <col min="15366" max="15366" width="23" style="313" customWidth="1"/>
    <col min="15367" max="15367" width="19.5703125" style="313" customWidth="1"/>
    <col min="15368" max="15368" width="19" style="313" customWidth="1"/>
    <col min="15369" max="15369" width="17.7109375" style="313" customWidth="1"/>
    <col min="15370" max="15371" width="9.140625" style="313" hidden="1" customWidth="1"/>
    <col min="15372" max="15372" width="5.140625" style="313" customWidth="1"/>
    <col min="15373" max="15373" width="18" style="313" customWidth="1"/>
    <col min="15374" max="15374" width="20.85546875" style="313" customWidth="1"/>
    <col min="15375" max="15375" width="17" style="313" customWidth="1"/>
    <col min="15376" max="15376" width="10.5703125" style="313" customWidth="1"/>
    <col min="15377" max="15377" width="7" style="313" bestFit="1" customWidth="1"/>
    <col min="15378" max="15379" width="8.7109375" style="313" customWidth="1"/>
    <col min="15380" max="15380" width="55.7109375" style="313" customWidth="1"/>
    <col min="15381" max="15616" width="11.42578125" style="313" customWidth="1"/>
    <col min="15617" max="15617" width="9.28515625" style="313" bestFit="1" customWidth="1"/>
    <col min="15618" max="15618" width="4.28515625" style="313" customWidth="1"/>
    <col min="15619" max="15619" width="77.7109375" style="313" customWidth="1"/>
    <col min="15620" max="15620" width="15.42578125" style="313" bestFit="1" customWidth="1"/>
    <col min="15621" max="15621" width="19.5703125" style="313" customWidth="1"/>
    <col min="15622" max="15622" width="23" style="313" customWidth="1"/>
    <col min="15623" max="15623" width="19.5703125" style="313" customWidth="1"/>
    <col min="15624" max="15624" width="19" style="313" customWidth="1"/>
    <col min="15625" max="15625" width="17.7109375" style="313" customWidth="1"/>
    <col min="15626" max="15627" width="9.140625" style="313" hidden="1" customWidth="1"/>
    <col min="15628" max="15628" width="5.140625" style="313" customWidth="1"/>
    <col min="15629" max="15629" width="18" style="313" customWidth="1"/>
    <col min="15630" max="15630" width="20.85546875" style="313" customWidth="1"/>
    <col min="15631" max="15631" width="17" style="313" customWidth="1"/>
    <col min="15632" max="15632" width="10.5703125" style="313" customWidth="1"/>
    <col min="15633" max="15633" width="7" style="313" bestFit="1" customWidth="1"/>
    <col min="15634" max="15635" width="8.7109375" style="313" customWidth="1"/>
    <col min="15636" max="15636" width="55.7109375" style="313" customWidth="1"/>
    <col min="15637" max="15872" width="11.42578125" style="313" customWidth="1"/>
    <col min="15873" max="15873" width="9.28515625" style="313" bestFit="1" customWidth="1"/>
    <col min="15874" max="15874" width="4.28515625" style="313" customWidth="1"/>
    <col min="15875" max="15875" width="77.7109375" style="313" customWidth="1"/>
    <col min="15876" max="15876" width="15.42578125" style="313" bestFit="1" customWidth="1"/>
    <col min="15877" max="15877" width="19.5703125" style="313" customWidth="1"/>
    <col min="15878" max="15878" width="23" style="313" customWidth="1"/>
    <col min="15879" max="15879" width="19.5703125" style="313" customWidth="1"/>
    <col min="15880" max="15880" width="19" style="313" customWidth="1"/>
    <col min="15881" max="15881" width="17.7109375" style="313" customWidth="1"/>
    <col min="15882" max="15883" width="9.140625" style="313" hidden="1" customWidth="1"/>
    <col min="15884" max="15884" width="5.140625" style="313" customWidth="1"/>
    <col min="15885" max="15885" width="18" style="313" customWidth="1"/>
    <col min="15886" max="15886" width="20.85546875" style="313" customWidth="1"/>
    <col min="15887" max="15887" width="17" style="313" customWidth="1"/>
    <col min="15888" max="15888" width="10.5703125" style="313" customWidth="1"/>
    <col min="15889" max="15889" width="7" style="313" bestFit="1" customWidth="1"/>
    <col min="15890" max="15891" width="8.7109375" style="313" customWidth="1"/>
    <col min="15892" max="15892" width="55.7109375" style="313" customWidth="1"/>
    <col min="15893" max="16128" width="11.42578125" style="313" customWidth="1"/>
    <col min="16129" max="16129" width="9.28515625" style="313" bestFit="1" customWidth="1"/>
    <col min="16130" max="16130" width="4.28515625" style="313" customWidth="1"/>
    <col min="16131" max="16131" width="77.7109375" style="313" customWidth="1"/>
    <col min="16132" max="16132" width="15.42578125" style="313" bestFit="1" customWidth="1"/>
    <col min="16133" max="16133" width="19.5703125" style="313" customWidth="1"/>
    <col min="16134" max="16134" width="23" style="313" customWidth="1"/>
    <col min="16135" max="16135" width="19.5703125" style="313" customWidth="1"/>
    <col min="16136" max="16136" width="19" style="313" customWidth="1"/>
    <col min="16137" max="16137" width="17.7109375" style="313" customWidth="1"/>
    <col min="16138" max="16139" width="9.140625" style="313" hidden="1" customWidth="1"/>
    <col min="16140" max="16140" width="5.140625" style="313" customWidth="1"/>
    <col min="16141" max="16141" width="18" style="313" customWidth="1"/>
    <col min="16142" max="16142" width="20.85546875" style="313" customWidth="1"/>
    <col min="16143" max="16143" width="17" style="313" customWidth="1"/>
    <col min="16144" max="16144" width="10.5703125" style="313" customWidth="1"/>
    <col min="16145" max="16145" width="7" style="313" bestFit="1" customWidth="1"/>
    <col min="16146" max="16147" width="8.7109375" style="313" customWidth="1"/>
    <col min="16148" max="16148" width="55.7109375" style="313" customWidth="1"/>
    <col min="16149" max="16384" width="11.42578125" style="313" customWidth="1"/>
  </cols>
  <sheetData>
    <row r="2" spans="1:20" x14ac:dyDescent="0.2">
      <c r="B2" s="314" t="s">
        <v>136</v>
      </c>
      <c r="C2" s="314" t="s">
        <v>137</v>
      </c>
    </row>
    <row r="3" spans="1:20" ht="15" x14ac:dyDescent="0.25">
      <c r="C3" s="318" t="s">
        <v>138</v>
      </c>
      <c r="D3" s="315"/>
      <c r="E3" s="753"/>
      <c r="F3" s="753"/>
      <c r="G3" s="753"/>
      <c r="H3" s="754"/>
      <c r="I3" s="754"/>
      <c r="J3" s="319"/>
      <c r="M3" s="320" t="s">
        <v>139</v>
      </c>
      <c r="N3" s="321"/>
    </row>
    <row r="4" spans="1:20" x14ac:dyDescent="0.2">
      <c r="A4" s="314" t="s">
        <v>140</v>
      </c>
      <c r="J4" s="322"/>
    </row>
    <row r="5" spans="1:20" ht="38.25" customHeight="1" x14ac:dyDescent="0.2">
      <c r="B5" s="323"/>
      <c r="C5" s="324" t="s">
        <v>141</v>
      </c>
      <c r="D5" s="873" t="s">
        <v>377</v>
      </c>
      <c r="E5" s="750">
        <v>2015</v>
      </c>
      <c r="F5" s="750">
        <v>2014</v>
      </c>
      <c r="G5" s="750">
        <v>2013</v>
      </c>
      <c r="H5" s="750">
        <v>2012</v>
      </c>
      <c r="I5" s="750">
        <v>2011</v>
      </c>
      <c r="J5" s="325" t="s">
        <v>142</v>
      </c>
      <c r="K5" s="326"/>
      <c r="L5" s="326"/>
      <c r="M5" s="327"/>
      <c r="N5" s="327"/>
      <c r="P5" s="328"/>
    </row>
    <row r="6" spans="1:20" ht="50.25" customHeight="1" x14ac:dyDescent="0.25">
      <c r="A6" s="313">
        <v>10</v>
      </c>
      <c r="B6" s="329" t="s">
        <v>559</v>
      </c>
      <c r="C6" s="330"/>
      <c r="D6" s="331"/>
      <c r="E6" s="755">
        <v>-1192321.8</v>
      </c>
      <c r="F6" s="756">
        <v>-778325.54</v>
      </c>
      <c r="G6" s="756">
        <v>1078533.42</v>
      </c>
      <c r="H6" s="756">
        <v>1228156.04</v>
      </c>
      <c r="I6" s="757">
        <v>613872.19999999995</v>
      </c>
      <c r="J6" s="332">
        <v>256742.35</v>
      </c>
      <c r="K6" s="333"/>
      <c r="L6" s="333"/>
      <c r="M6" s="334" t="s">
        <v>532</v>
      </c>
      <c r="N6" s="335" t="s">
        <v>143</v>
      </c>
      <c r="O6" s="335" t="s">
        <v>144</v>
      </c>
      <c r="P6" s="336"/>
      <c r="Q6" s="337"/>
      <c r="R6" s="337"/>
      <c r="S6" s="337"/>
    </row>
    <row r="7" spans="1:20" ht="14.25" x14ac:dyDescent="0.2">
      <c r="A7" s="313">
        <v>20</v>
      </c>
      <c r="B7" s="338" t="s">
        <v>581</v>
      </c>
      <c r="C7" s="339"/>
      <c r="D7" s="340"/>
      <c r="E7" s="758"/>
      <c r="F7" s="758"/>
      <c r="G7" s="758"/>
      <c r="H7" s="758"/>
      <c r="I7" s="758"/>
      <c r="J7" s="341"/>
      <c r="K7" s="342"/>
      <c r="L7" s="342"/>
      <c r="M7" s="343" t="s">
        <v>145</v>
      </c>
      <c r="N7" s="343"/>
    </row>
    <row r="8" spans="1:20" x14ac:dyDescent="0.2">
      <c r="A8" s="313">
        <v>30</v>
      </c>
      <c r="B8" s="344" t="s">
        <v>657</v>
      </c>
      <c r="C8" s="345" t="s">
        <v>426</v>
      </c>
      <c r="D8" s="346"/>
      <c r="E8" s="759">
        <v>-1756.09</v>
      </c>
      <c r="F8" s="760">
        <v>0</v>
      </c>
      <c r="G8" s="760">
        <v>0</v>
      </c>
      <c r="H8" s="760">
        <v>0</v>
      </c>
      <c r="I8" s="760">
        <v>0</v>
      </c>
      <c r="J8" s="348">
        <v>0</v>
      </c>
      <c r="K8" s="349"/>
      <c r="L8" s="349"/>
      <c r="M8" s="334"/>
      <c r="N8" s="334"/>
    </row>
    <row r="9" spans="1:20" x14ac:dyDescent="0.2">
      <c r="A9" s="313">
        <v>40</v>
      </c>
      <c r="B9" s="350"/>
      <c r="C9" s="351" t="s">
        <v>561</v>
      </c>
      <c r="D9" s="346"/>
      <c r="E9" s="761">
        <v>-1756.09</v>
      </c>
      <c r="F9" s="762">
        <v>0</v>
      </c>
      <c r="G9" s="762">
        <v>0</v>
      </c>
      <c r="H9" s="762">
        <v>0</v>
      </c>
      <c r="I9" s="762">
        <v>0</v>
      </c>
      <c r="J9" s="353">
        <v>0</v>
      </c>
      <c r="K9" s="349"/>
      <c r="L9" s="349"/>
      <c r="M9" s="354" t="s">
        <v>146</v>
      </c>
      <c r="N9" s="354"/>
      <c r="O9" s="355" t="s">
        <v>147</v>
      </c>
      <c r="P9" s="317">
        <v>900</v>
      </c>
      <c r="Q9" s="317">
        <v>991</v>
      </c>
      <c r="R9" s="317">
        <v>992</v>
      </c>
    </row>
    <row r="10" spans="1:20" x14ac:dyDescent="0.2">
      <c r="A10" s="313">
        <v>50</v>
      </c>
      <c r="B10" s="350"/>
      <c r="C10" s="839" t="s">
        <v>582</v>
      </c>
      <c r="D10" s="346"/>
      <c r="E10" s="761">
        <v>0</v>
      </c>
      <c r="F10" s="762">
        <v>0</v>
      </c>
      <c r="G10" s="762">
        <v>0</v>
      </c>
      <c r="H10" s="762">
        <v>0</v>
      </c>
      <c r="I10" s="762">
        <v>0</v>
      </c>
      <c r="J10" s="353">
        <v>0</v>
      </c>
      <c r="K10" s="349"/>
      <c r="L10" s="349"/>
    </row>
    <row r="11" spans="1:20" x14ac:dyDescent="0.2">
      <c r="A11" s="313">
        <v>60</v>
      </c>
      <c r="B11" s="356" t="s">
        <v>562</v>
      </c>
      <c r="C11" s="357" t="s">
        <v>352</v>
      </c>
      <c r="D11" s="358"/>
      <c r="E11" s="763">
        <v>0</v>
      </c>
      <c r="F11" s="764">
        <v>0</v>
      </c>
      <c r="G11" s="764">
        <v>-7378.3</v>
      </c>
      <c r="H11" s="764">
        <v>-16556.47</v>
      </c>
      <c r="I11" s="764">
        <v>-1620.73</v>
      </c>
      <c r="J11" s="359">
        <v>-3197.28</v>
      </c>
      <c r="K11" s="360"/>
      <c r="L11" s="360"/>
      <c r="M11" s="361">
        <v>810000</v>
      </c>
      <c r="N11" s="361"/>
      <c r="O11" s="361">
        <v>910000</v>
      </c>
      <c r="P11" s="362" t="s">
        <v>348</v>
      </c>
      <c r="Q11" s="363"/>
      <c r="R11" s="364" t="s">
        <v>583</v>
      </c>
      <c r="S11" s="363"/>
    </row>
    <row r="12" spans="1:20" x14ac:dyDescent="0.2">
      <c r="A12" s="313">
        <v>70</v>
      </c>
      <c r="B12" s="840" t="s">
        <v>350</v>
      </c>
      <c r="C12" s="874" t="s">
        <v>522</v>
      </c>
      <c r="D12" s="366"/>
      <c r="E12" s="765">
        <v>33083078.91</v>
      </c>
      <c r="F12" s="766">
        <v>32371536.940000001</v>
      </c>
      <c r="G12" s="766">
        <v>30070645.52</v>
      </c>
      <c r="H12" s="766">
        <v>34689359.469999999</v>
      </c>
      <c r="I12" s="766">
        <v>-35901505.609999999</v>
      </c>
      <c r="J12" s="367">
        <v>-43304750.238642603</v>
      </c>
      <c r="K12" s="342">
        <v>-41752855.07</v>
      </c>
      <c r="L12" s="342"/>
      <c r="M12" s="842" t="s">
        <v>585</v>
      </c>
    </row>
    <row r="13" spans="1:20" x14ac:dyDescent="0.2">
      <c r="A13" s="313">
        <v>80</v>
      </c>
      <c r="B13" s="365"/>
      <c r="C13" s="843" t="s">
        <v>584</v>
      </c>
      <c r="D13" s="368"/>
      <c r="E13" s="759">
        <v>5364101.32</v>
      </c>
      <c r="F13" s="760">
        <v>5378081.7599999998</v>
      </c>
      <c r="G13" s="760">
        <v>4549147.95</v>
      </c>
      <c r="H13" s="760">
        <v>5455371.9900000002</v>
      </c>
      <c r="I13" s="760">
        <v>-6925992.2800000003</v>
      </c>
      <c r="J13" s="348">
        <v>-7794237.4500000002</v>
      </c>
      <c r="K13" s="342"/>
      <c r="L13" s="342"/>
      <c r="M13" s="369">
        <v>940080</v>
      </c>
      <c r="N13" s="369"/>
      <c r="O13" s="370" t="s">
        <v>149</v>
      </c>
      <c r="P13" s="371"/>
      <c r="R13" s="372" t="s">
        <v>356</v>
      </c>
    </row>
    <row r="14" spans="1:20" x14ac:dyDescent="0.2">
      <c r="A14" s="373">
        <v>81</v>
      </c>
      <c r="B14" s="365"/>
      <c r="C14" s="351" t="s">
        <v>563</v>
      </c>
      <c r="D14" s="366"/>
      <c r="E14" s="767">
        <v>4547263.55</v>
      </c>
      <c r="F14" s="768">
        <v>4547263.55</v>
      </c>
      <c r="G14" s="768">
        <v>4547263.55</v>
      </c>
      <c r="H14" s="768">
        <v>5491864.1900000004</v>
      </c>
      <c r="I14" s="762">
        <v>-6909777.7400000002</v>
      </c>
      <c r="J14" s="353">
        <v>-7677530.8200000003</v>
      </c>
      <c r="K14" s="342"/>
      <c r="L14" s="342"/>
      <c r="N14" s="875" t="s">
        <v>586</v>
      </c>
      <c r="O14" s="875" t="s">
        <v>586</v>
      </c>
      <c r="P14" s="334"/>
      <c r="Q14" s="337"/>
    </row>
    <row r="15" spans="1:20" x14ac:dyDescent="0.2">
      <c r="A15" s="373">
        <v>82</v>
      </c>
      <c r="B15" s="365"/>
      <c r="C15" s="351" t="s">
        <v>572</v>
      </c>
      <c r="D15" s="366"/>
      <c r="E15" s="767">
        <v>0</v>
      </c>
      <c r="F15" s="768">
        <v>0</v>
      </c>
      <c r="G15" s="768">
        <v>0</v>
      </c>
      <c r="H15" s="768">
        <v>0</v>
      </c>
      <c r="I15" s="762">
        <v>0</v>
      </c>
      <c r="J15" s="353">
        <v>-1271.0999999999999</v>
      </c>
      <c r="K15" s="342"/>
      <c r="L15" s="342"/>
      <c r="N15" s="334" t="s">
        <v>587</v>
      </c>
      <c r="O15" s="334" t="s">
        <v>587</v>
      </c>
      <c r="P15" s="334"/>
      <c r="Q15" s="374" t="s">
        <v>150</v>
      </c>
    </row>
    <row r="16" spans="1:20" s="386" customFormat="1" x14ac:dyDescent="0.2">
      <c r="A16" s="375">
        <v>83</v>
      </c>
      <c r="B16" s="376"/>
      <c r="C16" s="377" t="s">
        <v>303</v>
      </c>
      <c r="D16" s="378"/>
      <c r="E16" s="767">
        <v>226189.1</v>
      </c>
      <c r="F16" s="768">
        <v>0</v>
      </c>
      <c r="G16" s="768">
        <v>0</v>
      </c>
      <c r="H16" s="768">
        <v>0</v>
      </c>
      <c r="I16" s="769">
        <v>0</v>
      </c>
      <c r="J16" s="379"/>
      <c r="K16" s="380"/>
      <c r="L16" s="380"/>
      <c r="M16" s="381"/>
      <c r="N16" s="382" t="s">
        <v>151</v>
      </c>
      <c r="O16" s="382"/>
      <c r="P16" s="382"/>
      <c r="Q16" s="383"/>
      <c r="R16" s="384"/>
      <c r="S16" s="384"/>
      <c r="T16" s="385"/>
    </row>
    <row r="17" spans="1:20" s="386" customFormat="1" x14ac:dyDescent="0.2">
      <c r="A17" s="375">
        <v>84</v>
      </c>
      <c r="B17" s="376"/>
      <c r="C17" s="377" t="s">
        <v>588</v>
      </c>
      <c r="D17" s="378"/>
      <c r="E17" s="767">
        <v>4200.8999999999996</v>
      </c>
      <c r="F17" s="768">
        <v>2482.3200000000002</v>
      </c>
      <c r="G17" s="768">
        <v>1681.84</v>
      </c>
      <c r="H17" s="768">
        <v>572.96</v>
      </c>
      <c r="I17" s="770">
        <v>-48040.89</v>
      </c>
      <c r="J17" s="379">
        <v>-15770.1</v>
      </c>
      <c r="K17" s="380"/>
      <c r="L17" s="380"/>
      <c r="M17" s="381"/>
      <c r="N17" s="382" t="s">
        <v>152</v>
      </c>
      <c r="O17" s="382"/>
      <c r="P17" s="382"/>
      <c r="Q17" s="383"/>
      <c r="R17" s="384"/>
      <c r="S17" s="384"/>
      <c r="T17" s="385"/>
    </row>
    <row r="18" spans="1:20" x14ac:dyDescent="0.2">
      <c r="A18" s="373">
        <v>85</v>
      </c>
      <c r="B18" s="365"/>
      <c r="C18" s="351" t="s">
        <v>564</v>
      </c>
      <c r="D18" s="366"/>
      <c r="E18" s="767">
        <v>2457.5500000000002</v>
      </c>
      <c r="F18" s="768">
        <v>7530.06</v>
      </c>
      <c r="G18" s="768">
        <v>202.56</v>
      </c>
      <c r="H18" s="768">
        <v>5078.6400000000003</v>
      </c>
      <c r="I18" s="771">
        <v>-12844.53</v>
      </c>
      <c r="J18" s="353">
        <v>-6048.44</v>
      </c>
      <c r="K18" s="342"/>
      <c r="L18" s="342"/>
      <c r="N18" s="334" t="s">
        <v>589</v>
      </c>
      <c r="O18" s="334" t="s">
        <v>589</v>
      </c>
      <c r="P18" s="334"/>
      <c r="Q18" s="374"/>
    </row>
    <row r="19" spans="1:20" x14ac:dyDescent="0.2">
      <c r="A19" s="373">
        <v>86</v>
      </c>
      <c r="B19" s="365"/>
      <c r="C19" s="351" t="s">
        <v>342</v>
      </c>
      <c r="D19" s="366"/>
      <c r="E19" s="767">
        <v>12616.94</v>
      </c>
      <c r="F19" s="768">
        <v>908.64</v>
      </c>
      <c r="G19" s="768">
        <v>0</v>
      </c>
      <c r="H19" s="768">
        <v>3586.46</v>
      </c>
      <c r="I19" s="762">
        <v>-3215.84</v>
      </c>
      <c r="J19" s="353">
        <v>0</v>
      </c>
      <c r="K19" s="342"/>
      <c r="L19" s="342"/>
      <c r="N19" s="334" t="s">
        <v>590</v>
      </c>
      <c r="O19" s="334" t="s">
        <v>590</v>
      </c>
      <c r="P19" s="334"/>
      <c r="Q19" s="374"/>
    </row>
    <row r="20" spans="1:20" s="390" customFormat="1" x14ac:dyDescent="0.2">
      <c r="A20" s="375">
        <v>87</v>
      </c>
      <c r="B20" s="387"/>
      <c r="C20" s="377" t="s">
        <v>369</v>
      </c>
      <c r="D20" s="388"/>
      <c r="E20" s="767">
        <v>693.34</v>
      </c>
      <c r="F20" s="768">
        <v>0</v>
      </c>
      <c r="G20" s="768">
        <v>0</v>
      </c>
      <c r="H20" s="768">
        <v>0</v>
      </c>
      <c r="I20" s="769">
        <v>0</v>
      </c>
      <c r="J20" s="379"/>
      <c r="K20" s="389"/>
      <c r="L20" s="389"/>
      <c r="M20" s="381"/>
      <c r="N20" s="382" t="s">
        <v>153</v>
      </c>
      <c r="O20" s="382"/>
      <c r="P20" s="382"/>
      <c r="Q20" s="383"/>
      <c r="R20" s="384"/>
      <c r="S20" s="384"/>
      <c r="T20" s="385"/>
    </row>
    <row r="21" spans="1:20" s="390" customFormat="1" x14ac:dyDescent="0.2">
      <c r="A21" s="375">
        <v>89</v>
      </c>
      <c r="B21" s="387"/>
      <c r="C21" s="377" t="s">
        <v>358</v>
      </c>
      <c r="D21" s="388"/>
      <c r="E21" s="767">
        <v>0</v>
      </c>
      <c r="F21" s="768">
        <v>0</v>
      </c>
      <c r="G21" s="768">
        <v>0</v>
      </c>
      <c r="H21" s="768">
        <v>-45730.26</v>
      </c>
      <c r="I21" s="769">
        <v>47886.720000000001</v>
      </c>
      <c r="J21" s="379">
        <v>-93616.99</v>
      </c>
      <c r="K21" s="389"/>
      <c r="L21" s="389"/>
      <c r="M21" s="381"/>
      <c r="N21" s="382" t="s">
        <v>591</v>
      </c>
      <c r="O21" s="382" t="s">
        <v>591</v>
      </c>
      <c r="P21" s="382"/>
      <c r="Q21" s="844" t="s">
        <v>359</v>
      </c>
      <c r="R21" s="384"/>
      <c r="S21" s="384"/>
      <c r="T21" s="385"/>
    </row>
    <row r="22" spans="1:20" s="390" customFormat="1" x14ac:dyDescent="0.2">
      <c r="A22" s="375">
        <v>90</v>
      </c>
      <c r="B22" s="387"/>
      <c r="C22" s="377" t="s">
        <v>574</v>
      </c>
      <c r="D22" s="388"/>
      <c r="E22" s="767">
        <v>0</v>
      </c>
      <c r="F22" s="768">
        <v>0</v>
      </c>
      <c r="G22" s="768">
        <v>0</v>
      </c>
      <c r="H22" s="768">
        <v>0</v>
      </c>
      <c r="I22" s="769">
        <v>0</v>
      </c>
      <c r="J22" s="379">
        <v>0</v>
      </c>
      <c r="K22" s="389"/>
      <c r="L22" s="389"/>
      <c r="M22" s="391" t="s">
        <v>154</v>
      </c>
      <c r="N22" s="392" t="s">
        <v>593</v>
      </c>
      <c r="O22" s="392" t="s">
        <v>593</v>
      </c>
      <c r="P22" s="382"/>
      <c r="Q22" s="382" t="s">
        <v>156</v>
      </c>
      <c r="R22" s="384"/>
      <c r="S22" s="384"/>
      <c r="T22" s="385"/>
    </row>
    <row r="23" spans="1:20" s="390" customFormat="1" x14ac:dyDescent="0.2">
      <c r="A23" s="375"/>
      <c r="B23" s="387"/>
      <c r="C23" s="845" t="s">
        <v>565</v>
      </c>
      <c r="D23" s="388"/>
      <c r="E23" s="767">
        <v>570679.93999999994</v>
      </c>
      <c r="F23" s="768">
        <v>819897.19</v>
      </c>
      <c r="G23" s="768"/>
      <c r="H23" s="768"/>
      <c r="I23" s="769"/>
      <c r="J23" s="379"/>
      <c r="K23" s="389"/>
      <c r="L23" s="389"/>
      <c r="M23" s="391"/>
      <c r="N23" s="876" t="s">
        <v>157</v>
      </c>
      <c r="O23" s="392"/>
      <c r="P23" s="382"/>
      <c r="Q23" s="382"/>
      <c r="R23" s="384"/>
      <c r="S23" s="384"/>
      <c r="T23" s="385"/>
    </row>
    <row r="24" spans="1:20" s="390" customFormat="1" x14ac:dyDescent="0.2">
      <c r="A24" s="375">
        <v>91</v>
      </c>
      <c r="B24" s="387"/>
      <c r="C24" s="846" t="s">
        <v>594</v>
      </c>
      <c r="D24" s="388"/>
      <c r="E24" s="765">
        <v>1272.0899999999999</v>
      </c>
      <c r="F24" s="766">
        <v>13434.38</v>
      </c>
      <c r="G24" s="766">
        <v>6523.54</v>
      </c>
      <c r="H24" s="772">
        <v>3777.98</v>
      </c>
      <c r="I24" s="772">
        <v>-14917.82</v>
      </c>
      <c r="J24" s="393">
        <v>-1511.08</v>
      </c>
      <c r="K24" s="394"/>
      <c r="L24" s="394"/>
      <c r="M24" s="395" t="s">
        <v>158</v>
      </c>
      <c r="N24" s="392"/>
      <c r="O24" s="396"/>
      <c r="P24" s="397" t="s">
        <v>159</v>
      </c>
      <c r="Q24" s="391"/>
      <c r="R24" s="398" t="s">
        <v>362</v>
      </c>
      <c r="S24" s="396"/>
      <c r="T24" s="385"/>
    </row>
    <row r="25" spans="1:20" s="390" customFormat="1" x14ac:dyDescent="0.2">
      <c r="A25" s="390">
        <v>101</v>
      </c>
      <c r="B25" s="387"/>
      <c r="C25" s="846" t="s">
        <v>361</v>
      </c>
      <c r="D25" s="399"/>
      <c r="E25" s="773">
        <v>27465349.359999999</v>
      </c>
      <c r="F25" s="772">
        <v>26698862.670000002</v>
      </c>
      <c r="G25" s="772">
        <v>25238755.030000001</v>
      </c>
      <c r="H25" s="772">
        <v>28927833.539999999</v>
      </c>
      <c r="I25" s="772">
        <v>-28766716.77</v>
      </c>
      <c r="J25" s="393">
        <v>-35474861.708642602</v>
      </c>
      <c r="K25" s="389"/>
      <c r="L25" s="389"/>
      <c r="M25" s="400">
        <v>942000</v>
      </c>
      <c r="N25" s="400"/>
      <c r="O25" s="397" t="s">
        <v>161</v>
      </c>
      <c r="P25" s="401"/>
      <c r="Q25" s="402"/>
      <c r="R25" s="403" t="s">
        <v>360</v>
      </c>
      <c r="S25" s="384"/>
      <c r="T25" s="385"/>
    </row>
    <row r="26" spans="1:20" s="390" customFormat="1" x14ac:dyDescent="0.2">
      <c r="A26" s="390">
        <v>111</v>
      </c>
      <c r="B26" s="387"/>
      <c r="C26" s="377" t="s">
        <v>592</v>
      </c>
      <c r="D26" s="388"/>
      <c r="E26" s="767">
        <v>25117830.710000001</v>
      </c>
      <c r="F26" s="768">
        <v>24424801.079999998</v>
      </c>
      <c r="G26" s="768">
        <v>23432743.949999999</v>
      </c>
      <c r="H26" s="769">
        <v>26833392.530000001</v>
      </c>
      <c r="I26" s="769">
        <v>-26525206.760000002</v>
      </c>
      <c r="J26" s="379">
        <v>-32428007.460000001</v>
      </c>
      <c r="K26" s="389"/>
      <c r="L26" s="389"/>
      <c r="M26" s="381"/>
      <c r="N26" s="877" t="s">
        <v>595</v>
      </c>
      <c r="O26" s="877" t="s">
        <v>595</v>
      </c>
      <c r="P26" s="404"/>
      <c r="Q26" s="404"/>
      <c r="R26" s="405"/>
      <c r="S26" s="384"/>
      <c r="T26" s="385"/>
    </row>
    <row r="27" spans="1:20" s="390" customFormat="1" x14ac:dyDescent="0.2">
      <c r="A27" s="390">
        <v>115</v>
      </c>
      <c r="B27" s="387"/>
      <c r="C27" s="377" t="s">
        <v>363</v>
      </c>
      <c r="D27" s="388"/>
      <c r="E27" s="767">
        <v>0</v>
      </c>
      <c r="F27" s="768">
        <v>0</v>
      </c>
      <c r="G27" s="768">
        <v>0</v>
      </c>
      <c r="H27" s="769">
        <v>0</v>
      </c>
      <c r="I27" s="769">
        <v>0</v>
      </c>
      <c r="J27" s="379">
        <v>-998728.9</v>
      </c>
      <c r="K27" s="389"/>
      <c r="L27" s="389"/>
      <c r="M27" s="381"/>
      <c r="N27" s="404" t="s">
        <v>596</v>
      </c>
      <c r="O27" s="404" t="s">
        <v>596</v>
      </c>
      <c r="P27" s="404"/>
      <c r="Q27" s="404"/>
      <c r="R27" s="384"/>
      <c r="S27" s="384"/>
      <c r="T27" s="385"/>
    </row>
    <row r="28" spans="1:20" s="390" customFormat="1" x14ac:dyDescent="0.2">
      <c r="A28" s="375">
        <v>120</v>
      </c>
      <c r="B28" s="387"/>
      <c r="C28" s="377" t="s">
        <v>5</v>
      </c>
      <c r="D28" s="388"/>
      <c r="E28" s="767">
        <v>991959.53</v>
      </c>
      <c r="F28" s="768">
        <v>654145.36</v>
      </c>
      <c r="G28" s="768">
        <v>729035.05</v>
      </c>
      <c r="H28" s="769">
        <v>748762.58</v>
      </c>
      <c r="I28" s="769">
        <v>-580942.17000000004</v>
      </c>
      <c r="J28" s="379">
        <v>-392312.34</v>
      </c>
      <c r="K28" s="389"/>
      <c r="L28" s="389"/>
      <c r="M28" s="381"/>
      <c r="N28" s="404" t="s">
        <v>162</v>
      </c>
      <c r="O28" s="404"/>
      <c r="P28" s="404"/>
      <c r="Q28" s="404"/>
      <c r="R28" s="384"/>
      <c r="S28" s="384"/>
      <c r="T28" s="385"/>
    </row>
    <row r="29" spans="1:20" s="390" customFormat="1" x14ac:dyDescent="0.2">
      <c r="A29" s="375">
        <v>121</v>
      </c>
      <c r="B29" s="387"/>
      <c r="C29" s="377" t="s">
        <v>597</v>
      </c>
      <c r="D29" s="388"/>
      <c r="E29" s="767">
        <v>191567.61</v>
      </c>
      <c r="F29" s="768">
        <v>174534.14</v>
      </c>
      <c r="G29" s="768">
        <v>128831.75</v>
      </c>
      <c r="H29" s="769">
        <v>206890.15</v>
      </c>
      <c r="I29" s="769">
        <v>-379633.86</v>
      </c>
      <c r="J29" s="379">
        <v>-625741.52443500003</v>
      </c>
      <c r="K29" s="389"/>
      <c r="L29" s="389"/>
      <c r="M29" s="381"/>
      <c r="N29" s="404" t="s">
        <v>163</v>
      </c>
      <c r="O29" s="404"/>
      <c r="P29" s="404"/>
      <c r="Q29" s="404"/>
      <c r="R29" s="384"/>
      <c r="S29" s="384"/>
      <c r="T29" s="385"/>
    </row>
    <row r="30" spans="1:20" s="390" customFormat="1" x14ac:dyDescent="0.2">
      <c r="A30" s="390">
        <v>130</v>
      </c>
      <c r="B30" s="387"/>
      <c r="C30" s="377" t="s">
        <v>341</v>
      </c>
      <c r="D30" s="388"/>
      <c r="E30" s="767">
        <v>480846.04</v>
      </c>
      <c r="F30" s="768">
        <v>627730.71</v>
      </c>
      <c r="G30" s="768">
        <v>546827.63</v>
      </c>
      <c r="H30" s="769">
        <v>622373.53</v>
      </c>
      <c r="I30" s="769">
        <v>-868236.73</v>
      </c>
      <c r="J30" s="379">
        <v>-555564.85</v>
      </c>
      <c r="K30" s="389"/>
      <c r="L30" s="389"/>
      <c r="M30" s="381"/>
      <c r="N30" s="404" t="s">
        <v>598</v>
      </c>
      <c r="O30" s="404" t="s">
        <v>598</v>
      </c>
      <c r="P30" s="404"/>
      <c r="Q30" s="404"/>
      <c r="R30" s="384"/>
      <c r="S30" s="384"/>
      <c r="T30" s="385"/>
    </row>
    <row r="31" spans="1:20" s="390" customFormat="1" x14ac:dyDescent="0.2">
      <c r="A31" s="390">
        <v>140</v>
      </c>
      <c r="B31" s="387"/>
      <c r="C31" s="377" t="s">
        <v>411</v>
      </c>
      <c r="D31" s="388"/>
      <c r="E31" s="767">
        <v>568396.13</v>
      </c>
      <c r="F31" s="768">
        <v>641430.11</v>
      </c>
      <c r="G31" s="768">
        <v>387316.65</v>
      </c>
      <c r="H31" s="769">
        <v>434915.32</v>
      </c>
      <c r="I31" s="769">
        <v>-330697.25</v>
      </c>
      <c r="J31" s="379">
        <v>-202475.904207646</v>
      </c>
      <c r="K31" s="389"/>
      <c r="L31" s="389"/>
      <c r="M31" s="381"/>
      <c r="N31" s="404" t="s">
        <v>599</v>
      </c>
      <c r="O31" s="404" t="s">
        <v>599</v>
      </c>
      <c r="P31" s="404"/>
      <c r="Q31" s="404"/>
      <c r="R31" s="384"/>
      <c r="S31" s="384"/>
      <c r="T31" s="385"/>
    </row>
    <row r="32" spans="1:20" s="390" customFormat="1" x14ac:dyDescent="0.2">
      <c r="A32" s="375">
        <v>141</v>
      </c>
      <c r="B32" s="387"/>
      <c r="C32" s="377" t="s">
        <v>340</v>
      </c>
      <c r="D32" s="388"/>
      <c r="E32" s="767">
        <v>114749.34</v>
      </c>
      <c r="F32" s="768">
        <v>176221.27</v>
      </c>
      <c r="G32" s="768">
        <v>14000</v>
      </c>
      <c r="H32" s="769">
        <v>81499.429999999993</v>
      </c>
      <c r="I32" s="769">
        <v>-82000</v>
      </c>
      <c r="J32" s="379">
        <v>-272030.73</v>
      </c>
      <c r="K32" s="389"/>
      <c r="L32" s="389"/>
      <c r="M32" s="381"/>
      <c r="N32" s="382" t="s">
        <v>164</v>
      </c>
      <c r="O32" s="404"/>
      <c r="P32" s="404"/>
      <c r="Q32" s="404"/>
      <c r="R32" s="384"/>
      <c r="S32" s="384"/>
      <c r="T32" s="385"/>
    </row>
    <row r="33" spans="1:20" x14ac:dyDescent="0.2">
      <c r="A33" s="373">
        <v>143</v>
      </c>
      <c r="B33" s="365"/>
      <c r="C33" s="351" t="s">
        <v>575</v>
      </c>
      <c r="D33" s="366"/>
      <c r="E33" s="767"/>
      <c r="F33" s="768"/>
      <c r="G33" s="768"/>
      <c r="H33" s="768"/>
      <c r="I33" s="768"/>
      <c r="J33" s="406"/>
      <c r="K33" s="407"/>
      <c r="L33" s="407"/>
      <c r="M33" s="408"/>
      <c r="N33" s="409" t="s">
        <v>600</v>
      </c>
      <c r="O33" s="409" t="s">
        <v>600</v>
      </c>
      <c r="P33" s="409"/>
      <c r="Q33" s="409"/>
      <c r="R33" s="363"/>
      <c r="S33" s="363"/>
    </row>
    <row r="34" spans="1:20" x14ac:dyDescent="0.2">
      <c r="A34" s="373"/>
      <c r="B34" s="365"/>
      <c r="C34" s="846" t="s">
        <v>364</v>
      </c>
      <c r="D34" s="366"/>
      <c r="E34" s="765">
        <v>252356.14</v>
      </c>
      <c r="F34" s="766">
        <v>281158.13</v>
      </c>
      <c r="G34" s="766">
        <v>276219</v>
      </c>
      <c r="H34" s="766">
        <v>302375.96000000002</v>
      </c>
      <c r="I34" s="772">
        <v>-193878.74</v>
      </c>
      <c r="J34" s="393">
        <v>-34140</v>
      </c>
      <c r="K34" s="342"/>
      <c r="L34" s="342"/>
      <c r="M34" s="410"/>
      <c r="N34" s="878" t="s">
        <v>165</v>
      </c>
      <c r="O34" s="411"/>
      <c r="P34" s="411"/>
      <c r="Q34" s="411"/>
      <c r="R34" s="412"/>
      <c r="S34" s="412"/>
    </row>
    <row r="35" spans="1:20" x14ac:dyDescent="0.2">
      <c r="A35" s="313">
        <v>145</v>
      </c>
      <c r="B35" s="413" t="s">
        <v>309</v>
      </c>
      <c r="C35" s="414" t="s">
        <v>567</v>
      </c>
      <c r="D35" s="415"/>
      <c r="E35" s="774">
        <v>0</v>
      </c>
      <c r="F35" s="775">
        <v>0</v>
      </c>
      <c r="G35" s="775">
        <v>0</v>
      </c>
      <c r="H35" s="775">
        <v>0</v>
      </c>
      <c r="I35" s="775">
        <v>0</v>
      </c>
      <c r="J35" s="416">
        <v>0</v>
      </c>
      <c r="K35" s="342"/>
      <c r="L35" s="342"/>
      <c r="M35" s="354" t="s">
        <v>166</v>
      </c>
      <c r="N35" s="354"/>
      <c r="O35" s="317">
        <v>95</v>
      </c>
    </row>
    <row r="36" spans="1:20" x14ac:dyDescent="0.2">
      <c r="A36" s="313">
        <v>155</v>
      </c>
      <c r="B36" s="417" t="s">
        <v>568</v>
      </c>
      <c r="C36" s="357" t="s">
        <v>471</v>
      </c>
      <c r="D36" s="418"/>
      <c r="E36" s="774">
        <v>0</v>
      </c>
      <c r="F36" s="775">
        <v>0</v>
      </c>
      <c r="G36" s="775">
        <v>0</v>
      </c>
      <c r="H36" s="776">
        <v>0</v>
      </c>
      <c r="I36" s="776">
        <v>0</v>
      </c>
      <c r="J36" s="419">
        <v>0</v>
      </c>
      <c r="K36" s="342"/>
      <c r="L36" s="342"/>
      <c r="M36" s="354" t="s">
        <v>167</v>
      </c>
      <c r="N36" s="354"/>
      <c r="O36" s="317">
        <v>8301</v>
      </c>
      <c r="P36" s="355" t="s">
        <v>168</v>
      </c>
      <c r="Q36" s="317">
        <v>834</v>
      </c>
      <c r="R36" s="317">
        <v>835</v>
      </c>
      <c r="S36" s="317">
        <v>838</v>
      </c>
    </row>
    <row r="37" spans="1:20" x14ac:dyDescent="0.2">
      <c r="A37" s="313">
        <v>165</v>
      </c>
      <c r="B37" s="879" t="s">
        <v>569</v>
      </c>
      <c r="C37" s="880" t="s">
        <v>339</v>
      </c>
      <c r="D37" s="420"/>
      <c r="E37" s="774">
        <v>0</v>
      </c>
      <c r="F37" s="775">
        <v>0</v>
      </c>
      <c r="G37" s="775">
        <v>0</v>
      </c>
      <c r="H37" s="777">
        <v>0</v>
      </c>
      <c r="I37" s="777">
        <v>0</v>
      </c>
      <c r="J37" s="421">
        <v>0</v>
      </c>
      <c r="K37" s="342"/>
      <c r="L37" s="342"/>
      <c r="M37" s="354" t="s">
        <v>169</v>
      </c>
      <c r="N37" s="354"/>
      <c r="O37" s="317">
        <v>960</v>
      </c>
    </row>
    <row r="38" spans="1:20" ht="15" x14ac:dyDescent="0.25">
      <c r="A38" s="313">
        <v>175</v>
      </c>
      <c r="B38" s="881" t="s">
        <v>601</v>
      </c>
      <c r="C38" s="422"/>
      <c r="D38" s="331"/>
      <c r="E38" s="778">
        <v>33081322.82</v>
      </c>
      <c r="F38" s="757">
        <v>32371536.940000001</v>
      </c>
      <c r="G38" s="757">
        <v>30063267.219999999</v>
      </c>
      <c r="H38" s="757">
        <v>34672803</v>
      </c>
      <c r="I38" s="757">
        <v>-35903126.340000004</v>
      </c>
      <c r="J38" s="423">
        <v>-43307947.518642597</v>
      </c>
      <c r="K38" s="333">
        <v>-41641240.200000003</v>
      </c>
      <c r="L38" s="333"/>
      <c r="M38" s="343" t="s">
        <v>170</v>
      </c>
      <c r="N38" s="343"/>
    </row>
    <row r="39" spans="1:20" x14ac:dyDescent="0.2">
      <c r="A39" s="313">
        <v>185</v>
      </c>
      <c r="B39" s="882" t="s">
        <v>570</v>
      </c>
      <c r="C39" s="345"/>
      <c r="D39" s="347"/>
      <c r="E39" s="779"/>
      <c r="F39" s="779"/>
      <c r="G39" s="779"/>
      <c r="H39" s="779"/>
      <c r="I39" s="779"/>
      <c r="J39" s="348"/>
      <c r="K39" s="342"/>
      <c r="L39" s="342"/>
    </row>
    <row r="40" spans="1:20" x14ac:dyDescent="0.2">
      <c r="A40" s="313">
        <v>195</v>
      </c>
      <c r="B40" s="356" t="s">
        <v>670</v>
      </c>
      <c r="C40" s="357" t="s">
        <v>426</v>
      </c>
      <c r="D40" s="358"/>
      <c r="E40" s="780">
        <v>0</v>
      </c>
      <c r="F40" s="781">
        <v>0</v>
      </c>
      <c r="G40" s="781">
        <v>0</v>
      </c>
      <c r="H40" s="781">
        <v>0</v>
      </c>
      <c r="I40" s="781">
        <v>0</v>
      </c>
      <c r="J40" s="359">
        <v>0</v>
      </c>
      <c r="K40" s="349"/>
      <c r="L40" s="349"/>
    </row>
    <row r="41" spans="1:20" x14ac:dyDescent="0.2">
      <c r="A41" s="313">
        <v>205</v>
      </c>
      <c r="B41" s="350"/>
      <c r="C41" s="841" t="s">
        <v>561</v>
      </c>
      <c r="D41" s="346"/>
      <c r="E41" s="782">
        <v>0</v>
      </c>
      <c r="F41" s="783">
        <v>0</v>
      </c>
      <c r="G41" s="783">
        <v>0</v>
      </c>
      <c r="H41" s="783">
        <v>0</v>
      </c>
      <c r="I41" s="783">
        <v>0</v>
      </c>
      <c r="J41" s="353">
        <v>0</v>
      </c>
      <c r="K41" s="349"/>
      <c r="L41" s="349"/>
      <c r="M41" s="354" t="s">
        <v>171</v>
      </c>
      <c r="N41" s="354"/>
      <c r="O41" s="317">
        <v>902</v>
      </c>
      <c r="P41" s="317">
        <v>993</v>
      </c>
      <c r="Q41" s="317">
        <v>994</v>
      </c>
    </row>
    <row r="42" spans="1:20" x14ac:dyDescent="0.2">
      <c r="A42" s="313">
        <v>215</v>
      </c>
      <c r="B42" s="350"/>
      <c r="C42" s="839" t="s">
        <v>582</v>
      </c>
      <c r="D42" s="346"/>
      <c r="E42" s="782">
        <v>0</v>
      </c>
      <c r="F42" s="783">
        <v>0</v>
      </c>
      <c r="G42" s="783">
        <v>0</v>
      </c>
      <c r="H42" s="783">
        <v>0</v>
      </c>
      <c r="I42" s="783">
        <v>0</v>
      </c>
      <c r="J42" s="353">
        <v>0</v>
      </c>
      <c r="K42" s="349"/>
      <c r="L42" s="349"/>
    </row>
    <row r="43" spans="1:20" x14ac:dyDescent="0.2">
      <c r="A43" s="313">
        <v>225</v>
      </c>
      <c r="B43" s="356" t="s">
        <v>672</v>
      </c>
      <c r="C43" s="357" t="s">
        <v>352</v>
      </c>
      <c r="D43" s="358"/>
      <c r="E43" s="780">
        <v>0</v>
      </c>
      <c r="F43" s="781">
        <v>0</v>
      </c>
      <c r="G43" s="781">
        <v>27944.99</v>
      </c>
      <c r="H43" s="781">
        <v>41175.949999999997</v>
      </c>
      <c r="I43" s="781">
        <v>-55728.78</v>
      </c>
      <c r="J43" s="359">
        <v>-87955.79</v>
      </c>
      <c r="K43" s="349"/>
      <c r="L43" s="349"/>
      <c r="M43" s="374">
        <v>812000</v>
      </c>
      <c r="N43" s="374"/>
      <c r="O43" s="317">
        <v>912</v>
      </c>
      <c r="R43" s="424" t="s">
        <v>583</v>
      </c>
    </row>
    <row r="44" spans="1:20" x14ac:dyDescent="0.2">
      <c r="A44" s="313">
        <v>235</v>
      </c>
      <c r="B44" s="417" t="s">
        <v>571</v>
      </c>
      <c r="C44" s="357" t="s">
        <v>522</v>
      </c>
      <c r="D44" s="418"/>
      <c r="E44" s="784">
        <v>-34144897.719999999</v>
      </c>
      <c r="F44" s="785">
        <v>-34030019.350000001</v>
      </c>
      <c r="G44" s="785">
        <v>-33496232.170000002</v>
      </c>
      <c r="H44" s="785">
        <v>-38467322.009999998</v>
      </c>
      <c r="I44" s="785">
        <v>38883196.18</v>
      </c>
      <c r="J44" s="419">
        <v>45579341.919367798</v>
      </c>
      <c r="K44" s="342"/>
      <c r="L44" s="342"/>
      <c r="M44" s="408" t="s">
        <v>357</v>
      </c>
      <c r="O44" s="337"/>
      <c r="P44" s="425"/>
      <c r="Q44" s="337"/>
      <c r="R44" s="337"/>
      <c r="S44" s="337"/>
    </row>
    <row r="45" spans="1:20" x14ac:dyDescent="0.2">
      <c r="A45" s="313">
        <v>245</v>
      </c>
      <c r="B45" s="365"/>
      <c r="C45" s="847" t="s">
        <v>523</v>
      </c>
      <c r="D45" s="368"/>
      <c r="E45" s="786">
        <v>-6331243.1100000003</v>
      </c>
      <c r="F45" s="779">
        <v>-6941026.3099999996</v>
      </c>
      <c r="G45" s="779">
        <v>-7859528.9500000002</v>
      </c>
      <c r="H45" s="779">
        <v>-9103324.5999999996</v>
      </c>
      <c r="I45" s="779">
        <v>9779403.5999999996</v>
      </c>
      <c r="J45" s="348">
        <v>9918506.4907251801</v>
      </c>
      <c r="K45" s="342">
        <v>8713559.9700000007</v>
      </c>
      <c r="L45" s="342"/>
      <c r="M45" s="369">
        <v>840000</v>
      </c>
      <c r="N45" s="369"/>
      <c r="O45" s="370" t="s">
        <v>172</v>
      </c>
      <c r="P45" s="371"/>
      <c r="Q45" s="337"/>
      <c r="R45" s="372" t="s">
        <v>148</v>
      </c>
    </row>
    <row r="46" spans="1:20" x14ac:dyDescent="0.2">
      <c r="A46" s="313">
        <v>251</v>
      </c>
      <c r="B46" s="365"/>
      <c r="C46" s="351" t="s">
        <v>563</v>
      </c>
      <c r="D46" s="366"/>
      <c r="E46" s="787">
        <v>-5157730.32</v>
      </c>
      <c r="F46" s="788">
        <v>-5912085.7300000004</v>
      </c>
      <c r="G46" s="788">
        <v>-6725195.3600000003</v>
      </c>
      <c r="H46" s="788">
        <v>-7288800.2699999996</v>
      </c>
      <c r="I46" s="788">
        <v>7943458.1200000001</v>
      </c>
      <c r="J46" s="406">
        <v>8067488.3600000003</v>
      </c>
      <c r="K46" s="342"/>
      <c r="L46" s="342"/>
      <c r="N46" s="875" t="s">
        <v>602</v>
      </c>
      <c r="O46" s="875" t="s">
        <v>602</v>
      </c>
      <c r="P46" s="334"/>
      <c r="Q46" s="337"/>
    </row>
    <row r="47" spans="1:20" x14ac:dyDescent="0.2">
      <c r="A47" s="313">
        <v>252</v>
      </c>
      <c r="B47" s="365"/>
      <c r="C47" s="351" t="s">
        <v>572</v>
      </c>
      <c r="D47" s="366"/>
      <c r="E47" s="787">
        <v>-100.15</v>
      </c>
      <c r="F47" s="788">
        <v>-227.78</v>
      </c>
      <c r="G47" s="788">
        <v>-38608.559999999998</v>
      </c>
      <c r="H47" s="788">
        <v>-130242.62</v>
      </c>
      <c r="I47" s="788">
        <v>134722.89000000001</v>
      </c>
      <c r="J47" s="406">
        <v>197606.13</v>
      </c>
      <c r="K47" s="342"/>
      <c r="L47" s="342"/>
      <c r="N47" s="334" t="s">
        <v>603</v>
      </c>
      <c r="O47" s="334" t="s">
        <v>603</v>
      </c>
      <c r="P47" s="334"/>
      <c r="Q47" s="354" t="s">
        <v>365</v>
      </c>
    </row>
    <row r="48" spans="1:20" s="390" customFormat="1" x14ac:dyDescent="0.2">
      <c r="A48" s="375">
        <v>253</v>
      </c>
      <c r="B48" s="387"/>
      <c r="C48" s="377" t="s">
        <v>303</v>
      </c>
      <c r="D48" s="388"/>
      <c r="E48" s="787">
        <v>-47485.27</v>
      </c>
      <c r="F48" s="788">
        <v>-21468.959999999999</v>
      </c>
      <c r="G48" s="788">
        <v>-73197.539999999994</v>
      </c>
      <c r="H48" s="788">
        <v>-471333.47</v>
      </c>
      <c r="I48" s="789">
        <v>500094.13</v>
      </c>
      <c r="J48" s="379">
        <v>427433.46811005397</v>
      </c>
      <c r="K48" s="389"/>
      <c r="L48" s="389"/>
      <c r="M48" s="381"/>
      <c r="N48" s="382" t="s">
        <v>173</v>
      </c>
      <c r="O48" s="382"/>
      <c r="P48" s="382"/>
      <c r="Q48" s="382"/>
      <c r="R48" s="384"/>
      <c r="S48" s="384"/>
      <c r="T48" s="385"/>
    </row>
    <row r="49" spans="1:20" s="390" customFormat="1" x14ac:dyDescent="0.2">
      <c r="A49" s="375">
        <v>254</v>
      </c>
      <c r="B49" s="387"/>
      <c r="C49" s="377" t="s">
        <v>588</v>
      </c>
      <c r="D49" s="388"/>
      <c r="E49" s="787">
        <v>-11605.64</v>
      </c>
      <c r="F49" s="788">
        <v>-20611.439999999999</v>
      </c>
      <c r="G49" s="788">
        <v>-47006.85</v>
      </c>
      <c r="H49" s="788">
        <v>-59875.05</v>
      </c>
      <c r="I49" s="789">
        <v>54823.02</v>
      </c>
      <c r="J49" s="379">
        <v>58501.589315999998</v>
      </c>
      <c r="K49" s="389"/>
      <c r="L49" s="389"/>
      <c r="M49" s="381"/>
      <c r="N49" s="382" t="s">
        <v>174</v>
      </c>
      <c r="O49" s="382"/>
      <c r="P49" s="382"/>
      <c r="Q49" s="382"/>
      <c r="R49" s="384"/>
      <c r="S49" s="384"/>
      <c r="T49" s="385"/>
    </row>
    <row r="50" spans="1:20" s="390" customFormat="1" x14ac:dyDescent="0.2">
      <c r="A50" s="375">
        <v>255</v>
      </c>
      <c r="B50" s="387"/>
      <c r="C50" s="377" t="s">
        <v>573</v>
      </c>
      <c r="D50" s="388"/>
      <c r="E50" s="787">
        <v>-14010.51</v>
      </c>
      <c r="F50" s="788">
        <v>-44574.15</v>
      </c>
      <c r="G50" s="788">
        <v>-69940.08</v>
      </c>
      <c r="H50" s="788">
        <v>-248306.6</v>
      </c>
      <c r="I50" s="789">
        <v>258579.04</v>
      </c>
      <c r="J50" s="379">
        <v>259920.96</v>
      </c>
      <c r="K50" s="389"/>
      <c r="L50" s="389"/>
      <c r="M50" s="381"/>
      <c r="N50" s="382" t="s">
        <v>604</v>
      </c>
      <c r="O50" s="382" t="s">
        <v>604</v>
      </c>
      <c r="P50" s="382"/>
      <c r="Q50" s="844" t="s">
        <v>366</v>
      </c>
      <c r="R50" s="384"/>
      <c r="S50" s="384"/>
      <c r="T50" s="385"/>
    </row>
    <row r="51" spans="1:20" s="390" customFormat="1" x14ac:dyDescent="0.2">
      <c r="A51" s="375">
        <v>256</v>
      </c>
      <c r="B51" s="387"/>
      <c r="C51" s="377" t="s">
        <v>342</v>
      </c>
      <c r="D51" s="388"/>
      <c r="E51" s="787">
        <v>-2079.6999999999998</v>
      </c>
      <c r="F51" s="788">
        <v>-1832.47</v>
      </c>
      <c r="G51" s="788">
        <v>-1700.57</v>
      </c>
      <c r="H51" s="788">
        <v>-886.6</v>
      </c>
      <c r="I51" s="789">
        <v>2042.42</v>
      </c>
      <c r="J51" s="379">
        <v>3390.2</v>
      </c>
      <c r="K51" s="389"/>
      <c r="L51" s="389"/>
      <c r="M51" s="381"/>
      <c r="N51" s="382" t="s">
        <v>605</v>
      </c>
      <c r="O51" s="382" t="s">
        <v>605</v>
      </c>
      <c r="P51" s="382"/>
      <c r="Q51" s="382" t="s">
        <v>175</v>
      </c>
      <c r="R51" s="384"/>
      <c r="S51" s="384"/>
      <c r="T51" s="385"/>
    </row>
    <row r="52" spans="1:20" s="390" customFormat="1" x14ac:dyDescent="0.2">
      <c r="A52" s="375">
        <v>257</v>
      </c>
      <c r="B52" s="387"/>
      <c r="C52" s="377" t="s">
        <v>369</v>
      </c>
      <c r="D52" s="388"/>
      <c r="E52" s="787">
        <v>-57.93</v>
      </c>
      <c r="F52" s="788">
        <v>-5853</v>
      </c>
      <c r="G52" s="788">
        <v>-5999.87</v>
      </c>
      <c r="H52" s="788">
        <v>-5999.87</v>
      </c>
      <c r="I52" s="789">
        <v>5999.87</v>
      </c>
      <c r="J52" s="379">
        <v>6285.6232991261104</v>
      </c>
      <c r="K52" s="389"/>
      <c r="L52" s="389"/>
      <c r="M52" s="402"/>
      <c r="N52" s="382" t="s">
        <v>176</v>
      </c>
      <c r="O52" s="382"/>
      <c r="P52" s="382"/>
      <c r="Q52" s="382"/>
      <c r="R52" s="384"/>
      <c r="S52" s="384"/>
      <c r="T52" s="385"/>
    </row>
    <row r="53" spans="1:20" s="390" customFormat="1" x14ac:dyDescent="0.2">
      <c r="A53" s="375">
        <v>259</v>
      </c>
      <c r="B53" s="387"/>
      <c r="C53" s="377" t="s">
        <v>358</v>
      </c>
      <c r="D53" s="388"/>
      <c r="E53" s="787">
        <v>0</v>
      </c>
      <c r="F53" s="788">
        <v>0</v>
      </c>
      <c r="G53" s="788">
        <v>0</v>
      </c>
      <c r="H53" s="788">
        <v>0</v>
      </c>
      <c r="I53" s="789">
        <v>-18196</v>
      </c>
      <c r="J53" s="379"/>
      <c r="K53" s="389"/>
      <c r="L53" s="389"/>
      <c r="M53" s="381"/>
      <c r="N53" s="382" t="s">
        <v>606</v>
      </c>
      <c r="O53" s="382" t="s">
        <v>606</v>
      </c>
      <c r="P53" s="382"/>
      <c r="Q53" s="382"/>
      <c r="R53" s="384"/>
      <c r="S53" s="384"/>
      <c r="T53" s="385"/>
    </row>
    <row r="54" spans="1:20" s="390" customFormat="1" x14ac:dyDescent="0.2">
      <c r="A54" s="375">
        <v>260</v>
      </c>
      <c r="B54" s="387"/>
      <c r="C54" s="377" t="s">
        <v>177</v>
      </c>
      <c r="D54" s="388"/>
      <c r="E54" s="787">
        <v>-897880.08</v>
      </c>
      <c r="F54" s="788">
        <v>-897880.12</v>
      </c>
      <c r="G54" s="788">
        <v>-897880.12</v>
      </c>
      <c r="H54" s="788">
        <v>-897880.12</v>
      </c>
      <c r="I54" s="789">
        <v>897880.11</v>
      </c>
      <c r="J54" s="379">
        <v>897880.16</v>
      </c>
      <c r="K54" s="394"/>
      <c r="L54" s="394"/>
      <c r="M54" s="391"/>
      <c r="N54" s="392" t="s">
        <v>607</v>
      </c>
      <c r="O54" s="392" t="s">
        <v>607</v>
      </c>
      <c r="P54" s="426"/>
      <c r="Q54" s="391"/>
      <c r="R54" s="396"/>
      <c r="S54" s="396"/>
      <c r="T54" s="385"/>
    </row>
    <row r="55" spans="1:20" s="390" customFormat="1" x14ac:dyDescent="0.2">
      <c r="A55" s="375"/>
      <c r="B55" s="387"/>
      <c r="C55" s="845" t="s">
        <v>565</v>
      </c>
      <c r="D55" s="388"/>
      <c r="E55" s="787">
        <v>-200293.51</v>
      </c>
      <c r="F55" s="788">
        <v>-36492.660000000003</v>
      </c>
      <c r="G55" s="788"/>
      <c r="H55" s="788"/>
      <c r="I55" s="789"/>
      <c r="J55" s="379"/>
      <c r="K55" s="394"/>
      <c r="L55" s="394"/>
      <c r="M55" s="391"/>
      <c r="N55" s="876" t="s">
        <v>180</v>
      </c>
      <c r="O55" s="392"/>
      <c r="P55" s="426"/>
      <c r="Q55" s="391"/>
      <c r="R55" s="396"/>
      <c r="S55" s="396"/>
      <c r="T55" s="385"/>
    </row>
    <row r="56" spans="1:20" s="390" customFormat="1" x14ac:dyDescent="0.2">
      <c r="A56" s="375">
        <v>261</v>
      </c>
      <c r="B56" s="387"/>
      <c r="C56" s="846" t="s">
        <v>179</v>
      </c>
      <c r="D56" s="388"/>
      <c r="E56" s="790">
        <v>-8686.66</v>
      </c>
      <c r="F56" s="791">
        <v>-9951.15</v>
      </c>
      <c r="G56" s="791">
        <v>-11365.21</v>
      </c>
      <c r="H56" s="792">
        <v>-12585.89</v>
      </c>
      <c r="I56" s="792">
        <v>11542.35</v>
      </c>
      <c r="J56" s="393">
        <v>10097.74</v>
      </c>
      <c r="K56" s="394"/>
      <c r="L56" s="394"/>
      <c r="M56" s="883" t="s">
        <v>181</v>
      </c>
      <c r="N56" s="392"/>
      <c r="O56" s="396"/>
      <c r="P56" s="884" t="s">
        <v>182</v>
      </c>
      <c r="Q56" s="391"/>
      <c r="R56" s="398" t="s">
        <v>178</v>
      </c>
      <c r="S56" s="884" t="s">
        <v>183</v>
      </c>
      <c r="T56" s="385"/>
    </row>
    <row r="57" spans="1:20" s="390" customFormat="1" x14ac:dyDescent="0.2">
      <c r="A57" s="390">
        <v>271</v>
      </c>
      <c r="B57" s="387"/>
      <c r="C57" s="846" t="s">
        <v>155</v>
      </c>
      <c r="D57" s="388"/>
      <c r="E57" s="793">
        <v>-27552611.809999999</v>
      </c>
      <c r="F57" s="792">
        <v>-26797883.760000002</v>
      </c>
      <c r="G57" s="792">
        <v>-25349119.010000002</v>
      </c>
      <c r="H57" s="792">
        <v>-29049035.559999999</v>
      </c>
      <c r="I57" s="792">
        <v>28898371.489999998</v>
      </c>
      <c r="J57" s="393">
        <v>35616597.688642599</v>
      </c>
      <c r="K57" s="389">
        <v>33466617.75</v>
      </c>
      <c r="L57" s="389"/>
      <c r="M57" s="400">
        <v>842000</v>
      </c>
      <c r="N57" s="400"/>
      <c r="O57" s="397" t="s">
        <v>184</v>
      </c>
      <c r="P57" s="401"/>
      <c r="Q57" s="402"/>
      <c r="R57" s="403" t="s">
        <v>160</v>
      </c>
      <c r="S57" s="384"/>
      <c r="T57" s="385"/>
    </row>
    <row r="58" spans="1:20" s="390" customFormat="1" x14ac:dyDescent="0.2">
      <c r="A58" s="390">
        <v>281</v>
      </c>
      <c r="B58" s="387"/>
      <c r="C58" s="377" t="s">
        <v>592</v>
      </c>
      <c r="D58" s="388"/>
      <c r="E58" s="794">
        <v>-25117830.710000001</v>
      </c>
      <c r="F58" s="789">
        <v>-24424801.079999998</v>
      </c>
      <c r="G58" s="789">
        <v>-23432743.949999999</v>
      </c>
      <c r="H58" s="789">
        <v>-26833392.530000001</v>
      </c>
      <c r="I58" s="789">
        <v>26525206.760000002</v>
      </c>
      <c r="J58" s="379">
        <v>32428007.460000001</v>
      </c>
      <c r="K58" s="389"/>
      <c r="L58" s="389"/>
      <c r="M58" s="381"/>
      <c r="N58" s="877" t="s">
        <v>608</v>
      </c>
      <c r="O58" s="877" t="s">
        <v>608</v>
      </c>
      <c r="P58" s="404"/>
      <c r="Q58" s="404"/>
      <c r="R58" s="384"/>
      <c r="S58" s="384"/>
      <c r="T58" s="385"/>
    </row>
    <row r="59" spans="1:20" s="390" customFormat="1" x14ac:dyDescent="0.2">
      <c r="A59" s="390">
        <v>285</v>
      </c>
      <c r="B59" s="387"/>
      <c r="C59" s="377" t="s">
        <v>363</v>
      </c>
      <c r="D59" s="388"/>
      <c r="E59" s="794">
        <v>0</v>
      </c>
      <c r="F59" s="789">
        <v>0</v>
      </c>
      <c r="G59" s="789">
        <v>0</v>
      </c>
      <c r="H59" s="789">
        <v>0</v>
      </c>
      <c r="I59" s="789">
        <v>0</v>
      </c>
      <c r="J59" s="379">
        <v>998728.9</v>
      </c>
      <c r="K59" s="389"/>
      <c r="L59" s="389"/>
      <c r="M59" s="381"/>
      <c r="N59" s="404" t="s">
        <v>609</v>
      </c>
      <c r="O59" s="404" t="s">
        <v>609</v>
      </c>
      <c r="P59" s="404"/>
      <c r="Q59" s="404"/>
      <c r="R59" s="384"/>
      <c r="S59" s="384"/>
      <c r="T59" s="385"/>
    </row>
    <row r="60" spans="1:20" s="390" customFormat="1" x14ac:dyDescent="0.2">
      <c r="A60" s="375">
        <v>286</v>
      </c>
      <c r="B60" s="387"/>
      <c r="C60" s="377" t="s">
        <v>5</v>
      </c>
      <c r="D60" s="388"/>
      <c r="E60" s="794">
        <v>-991959.53</v>
      </c>
      <c r="F60" s="789">
        <v>-654145.36</v>
      </c>
      <c r="G60" s="789">
        <v>-729035.05</v>
      </c>
      <c r="H60" s="789">
        <v>-748762.58</v>
      </c>
      <c r="I60" s="789">
        <v>580942.17000000004</v>
      </c>
      <c r="J60" s="379">
        <v>392312.34</v>
      </c>
      <c r="K60" s="389"/>
      <c r="L60" s="389"/>
      <c r="M60" s="381"/>
      <c r="N60" s="404" t="s">
        <v>185</v>
      </c>
      <c r="O60" s="404"/>
      <c r="P60" s="404"/>
      <c r="Q60" s="404"/>
      <c r="R60" s="384"/>
      <c r="S60" s="384"/>
      <c r="T60" s="385"/>
    </row>
    <row r="61" spans="1:20" s="390" customFormat="1" x14ac:dyDescent="0.2">
      <c r="A61" s="375">
        <v>287</v>
      </c>
      <c r="B61" s="387"/>
      <c r="C61" s="377" t="s">
        <v>597</v>
      </c>
      <c r="D61" s="388"/>
      <c r="E61" s="794">
        <v>-191567.61</v>
      </c>
      <c r="F61" s="789">
        <v>-174534.14</v>
      </c>
      <c r="G61" s="789">
        <v>-128831.75</v>
      </c>
      <c r="H61" s="789">
        <v>-206890.15</v>
      </c>
      <c r="I61" s="789">
        <v>379633.86</v>
      </c>
      <c r="J61" s="379">
        <v>625741.52443500003</v>
      </c>
      <c r="K61" s="389"/>
      <c r="L61" s="389"/>
      <c r="M61" s="381"/>
      <c r="N61" s="404" t="s">
        <v>186</v>
      </c>
      <c r="O61" s="404"/>
      <c r="P61" s="404"/>
      <c r="Q61" s="404"/>
      <c r="R61" s="384"/>
      <c r="S61" s="384"/>
      <c r="T61" s="385"/>
    </row>
    <row r="62" spans="1:20" s="390" customFormat="1" x14ac:dyDescent="0.2">
      <c r="B62" s="387"/>
      <c r="C62" s="377" t="s">
        <v>341</v>
      </c>
      <c r="D62" s="388"/>
      <c r="E62" s="794">
        <v>-480846.04</v>
      </c>
      <c r="F62" s="789">
        <v>-627730.71</v>
      </c>
      <c r="G62" s="789">
        <v>-546827.63</v>
      </c>
      <c r="H62" s="789">
        <v>-622373.53</v>
      </c>
      <c r="I62" s="789">
        <v>868236.73</v>
      </c>
      <c r="J62" s="379">
        <v>555564.85</v>
      </c>
      <c r="K62" s="389"/>
      <c r="L62" s="389"/>
      <c r="M62" s="381"/>
      <c r="N62" s="404" t="s">
        <v>610</v>
      </c>
      <c r="O62" s="404" t="s">
        <v>610</v>
      </c>
      <c r="P62" s="404"/>
      <c r="Q62" s="404"/>
      <c r="R62" s="384"/>
      <c r="S62" s="384"/>
      <c r="T62" s="385"/>
    </row>
    <row r="63" spans="1:20" s="390" customFormat="1" x14ac:dyDescent="0.2">
      <c r="A63" s="390">
        <v>310</v>
      </c>
      <c r="B63" s="387"/>
      <c r="C63" s="377" t="s">
        <v>411</v>
      </c>
      <c r="D63" s="388"/>
      <c r="E63" s="794">
        <v>-568396.13</v>
      </c>
      <c r="F63" s="789">
        <v>-641430.11</v>
      </c>
      <c r="G63" s="789">
        <v>-387316.65</v>
      </c>
      <c r="H63" s="789">
        <v>-434915.32</v>
      </c>
      <c r="I63" s="789">
        <v>330697.25</v>
      </c>
      <c r="J63" s="379">
        <v>202475.904207646</v>
      </c>
      <c r="K63" s="389"/>
      <c r="L63" s="389"/>
      <c r="M63" s="381"/>
      <c r="N63" s="404" t="s">
        <v>611</v>
      </c>
      <c r="O63" s="404" t="s">
        <v>611</v>
      </c>
      <c r="P63" s="404"/>
      <c r="Q63" s="404"/>
      <c r="R63" s="384"/>
      <c r="S63" s="384"/>
      <c r="T63" s="385"/>
    </row>
    <row r="64" spans="1:20" s="390" customFormat="1" x14ac:dyDescent="0.2">
      <c r="A64" s="375">
        <v>312</v>
      </c>
      <c r="B64" s="387"/>
      <c r="C64" s="377" t="s">
        <v>340</v>
      </c>
      <c r="D64" s="388"/>
      <c r="E64" s="794">
        <v>-114749.34</v>
      </c>
      <c r="F64" s="789">
        <v>-176221.27</v>
      </c>
      <c r="G64" s="789">
        <v>-14000</v>
      </c>
      <c r="H64" s="789">
        <v>-81499.429999999993</v>
      </c>
      <c r="I64" s="789">
        <v>82000</v>
      </c>
      <c r="J64" s="379">
        <v>272030.73</v>
      </c>
      <c r="K64" s="389"/>
      <c r="L64" s="389"/>
      <c r="M64" s="381"/>
      <c r="N64" s="404" t="s">
        <v>187</v>
      </c>
      <c r="O64" s="404"/>
      <c r="P64" s="404"/>
      <c r="Q64" s="404"/>
      <c r="R64" s="384"/>
      <c r="S64" s="384"/>
      <c r="T64" s="385"/>
    </row>
    <row r="65" spans="1:19" x14ac:dyDescent="0.2">
      <c r="A65" s="373">
        <v>314</v>
      </c>
      <c r="B65" s="365"/>
      <c r="C65" s="351" t="s">
        <v>575</v>
      </c>
      <c r="D65" s="366"/>
      <c r="E65" s="794">
        <v>-87262.45</v>
      </c>
      <c r="F65" s="789">
        <v>-99021.09</v>
      </c>
      <c r="G65" s="789">
        <v>-110363.98</v>
      </c>
      <c r="H65" s="789">
        <v>-121202.02</v>
      </c>
      <c r="I65" s="788">
        <v>131654.72</v>
      </c>
      <c r="J65" s="406">
        <v>141735.98000000001</v>
      </c>
      <c r="K65" s="407"/>
      <c r="L65" s="407"/>
      <c r="M65" s="427" t="s">
        <v>188</v>
      </c>
      <c r="N65" s="409" t="s">
        <v>612</v>
      </c>
      <c r="O65" s="409" t="s">
        <v>612</v>
      </c>
      <c r="P65" s="409"/>
      <c r="Q65" s="409"/>
      <c r="R65" s="363"/>
      <c r="S65" s="363"/>
    </row>
    <row r="66" spans="1:19" x14ac:dyDescent="0.2">
      <c r="A66" s="373"/>
      <c r="B66" s="365"/>
      <c r="C66" s="848" t="s">
        <v>364</v>
      </c>
      <c r="D66" s="428"/>
      <c r="E66" s="794">
        <v>-252356.14</v>
      </c>
      <c r="F66" s="789">
        <v>-281158.13</v>
      </c>
      <c r="G66" s="789">
        <v>-276219</v>
      </c>
      <c r="H66" s="795">
        <v>-302375.96000000002</v>
      </c>
      <c r="I66" s="796">
        <v>193878.74</v>
      </c>
      <c r="J66" s="429">
        <v>34140</v>
      </c>
      <c r="K66" s="342"/>
      <c r="L66" s="342"/>
      <c r="M66" s="430">
        <v>747</v>
      </c>
      <c r="N66" s="877" t="s">
        <v>189</v>
      </c>
      <c r="O66" s="411"/>
      <c r="P66" s="411"/>
      <c r="Q66" s="411"/>
      <c r="R66" s="412"/>
      <c r="S66" s="412"/>
    </row>
    <row r="67" spans="1:19" x14ac:dyDescent="0.2">
      <c r="A67" s="313">
        <v>320</v>
      </c>
      <c r="B67" s="431" t="s">
        <v>576</v>
      </c>
      <c r="C67" s="432" t="s">
        <v>471</v>
      </c>
      <c r="D67" s="418"/>
      <c r="E67" s="784">
        <v>0</v>
      </c>
      <c r="F67" s="785">
        <v>0</v>
      </c>
      <c r="G67" s="785">
        <v>0</v>
      </c>
      <c r="H67" s="785">
        <v>0</v>
      </c>
      <c r="I67" s="785">
        <v>0</v>
      </c>
      <c r="J67" s="433">
        <v>0</v>
      </c>
      <c r="K67" s="342"/>
      <c r="L67" s="342"/>
      <c r="M67" s="316">
        <v>8301</v>
      </c>
      <c r="O67" s="355" t="s">
        <v>190</v>
      </c>
      <c r="P67" s="355" t="s">
        <v>191</v>
      </c>
      <c r="Q67" s="337"/>
      <c r="R67" s="337"/>
      <c r="S67" s="337"/>
    </row>
    <row r="68" spans="1:19" x14ac:dyDescent="0.2">
      <c r="A68" s="313">
        <v>330</v>
      </c>
      <c r="B68" s="879" t="s">
        <v>577</v>
      </c>
      <c r="C68" s="880" t="s">
        <v>339</v>
      </c>
      <c r="D68" s="420"/>
      <c r="E68" s="784">
        <v>0</v>
      </c>
      <c r="F68" s="785">
        <v>0</v>
      </c>
      <c r="G68" s="785">
        <v>0</v>
      </c>
      <c r="H68" s="797">
        <v>0</v>
      </c>
      <c r="I68" s="797">
        <v>0</v>
      </c>
      <c r="J68" s="421">
        <v>0</v>
      </c>
      <c r="K68" s="342"/>
      <c r="L68" s="342"/>
      <c r="M68" s="354" t="s">
        <v>192</v>
      </c>
      <c r="N68" s="354"/>
      <c r="O68" s="317">
        <v>962</v>
      </c>
      <c r="Q68" s="337"/>
      <c r="R68" s="337"/>
      <c r="S68" s="337"/>
    </row>
    <row r="69" spans="1:19" ht="15" x14ac:dyDescent="0.25">
      <c r="A69" s="313">
        <v>340</v>
      </c>
      <c r="B69" s="881" t="s">
        <v>578</v>
      </c>
      <c r="C69" s="434"/>
      <c r="D69" s="331"/>
      <c r="E69" s="778">
        <v>-34144897.719999999</v>
      </c>
      <c r="F69" s="757">
        <v>-34030019.350000001</v>
      </c>
      <c r="G69" s="757">
        <v>-33468287.18</v>
      </c>
      <c r="H69" s="757">
        <v>-38426146.060000002</v>
      </c>
      <c r="I69" s="757">
        <v>38827467.399999999</v>
      </c>
      <c r="J69" s="423">
        <v>45491386.129367799</v>
      </c>
      <c r="K69" s="333"/>
      <c r="L69" s="333"/>
    </row>
    <row r="70" spans="1:19" ht="15" x14ac:dyDescent="0.25">
      <c r="A70" s="313">
        <v>355</v>
      </c>
      <c r="B70" s="329" t="s">
        <v>579</v>
      </c>
      <c r="C70" s="435"/>
      <c r="D70" s="436"/>
      <c r="E70" s="778">
        <v>-1063574.8999999999</v>
      </c>
      <c r="F70" s="757">
        <v>-1658482.41</v>
      </c>
      <c r="G70" s="757">
        <v>-3405019.96</v>
      </c>
      <c r="H70" s="757">
        <v>-3753343.0599999898</v>
      </c>
      <c r="I70" s="757">
        <v>2924341.0599999898</v>
      </c>
      <c r="J70" s="423">
        <v>2183438.61072517</v>
      </c>
      <c r="K70" s="333"/>
      <c r="L70" s="333"/>
    </row>
    <row r="71" spans="1:19" ht="15" x14ac:dyDescent="0.25">
      <c r="A71" s="313">
        <v>360</v>
      </c>
      <c r="B71" s="881" t="s">
        <v>580</v>
      </c>
      <c r="C71" s="437"/>
      <c r="D71" s="331"/>
      <c r="E71" s="778">
        <v>-2255896.7000000002</v>
      </c>
      <c r="F71" s="757">
        <v>-2436807.9500000002</v>
      </c>
      <c r="G71" s="757">
        <v>-2326486.54</v>
      </c>
      <c r="H71" s="757">
        <v>-2525187.0199999898</v>
      </c>
      <c r="I71" s="757">
        <v>3538213.26</v>
      </c>
      <c r="J71" s="423">
        <v>2440180.9607251701</v>
      </c>
      <c r="K71" s="333"/>
      <c r="L71" s="333"/>
    </row>
    <row r="73" spans="1:19" x14ac:dyDescent="0.2">
      <c r="E73" s="798">
        <v>0</v>
      </c>
      <c r="J73" s="438"/>
    </row>
    <row r="75" spans="1:19" x14ac:dyDescent="0.2">
      <c r="C75" s="439"/>
      <c r="D75" s="322" t="s">
        <v>298</v>
      </c>
      <c r="E75" s="751" t="e">
        <f>+#REF!</f>
        <v>#REF!</v>
      </c>
      <c r="M75" s="313"/>
    </row>
    <row r="76" spans="1:19" x14ac:dyDescent="0.2">
      <c r="D76" s="322" t="s">
        <v>299</v>
      </c>
      <c r="E76" s="751" t="e">
        <f>+#REF!</f>
        <v>#REF!</v>
      </c>
      <c r="M76" s="313"/>
    </row>
    <row r="77" spans="1:19" x14ac:dyDescent="0.2">
      <c r="M77" s="313"/>
    </row>
    <row r="78" spans="1:19" x14ac:dyDescent="0.2">
      <c r="E78" s="751" t="e">
        <f>+E76-E75</f>
        <v>#REF!</v>
      </c>
    </row>
    <row r="79" spans="1:19" x14ac:dyDescent="0.2">
      <c r="E79" s="751" t="e">
        <f>+E71-E78</f>
        <v>#REF!</v>
      </c>
    </row>
  </sheetData>
  <pageMargins left="0.78740157480314998" right="0.78740157480314998" top="1.1200000000000001" bottom="0.98425196850393704" header="0" footer="0"/>
  <pageSetup paperSize="9" scale="10" orientation="landscape" cellComments="asDisplayed" r:id="rId1"/>
  <headerFooter alignWithMargins="0">
    <oddHeader>&amp;L&amp;"Arial,Negrita"&amp;11Fundació Universitat Oberta Catalunya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zoomScale="90" zoomScaleNormal="90" zoomScalePageLayoutView="35" workbookViewId="0">
      <selection activeCell="D17" sqref="D17"/>
    </sheetView>
  </sheetViews>
  <sheetFormatPr defaultColWidth="11.42578125" defaultRowHeight="12.75" x14ac:dyDescent="0.2"/>
  <cols>
    <col min="1" max="1" width="2.85546875" style="150" customWidth="1"/>
    <col min="2" max="2" width="3.140625" style="150" customWidth="1"/>
    <col min="3" max="3" width="48.140625" style="150" customWidth="1"/>
    <col min="4" max="4" width="9.7109375" style="150" customWidth="1"/>
    <col min="5" max="5" width="15" style="170" bestFit="1" customWidth="1"/>
    <col min="6" max="6" width="13.5703125" style="150" bestFit="1" customWidth="1"/>
    <col min="7" max="7" width="2.5703125" style="150" customWidth="1"/>
    <col min="8" max="8" width="11.42578125" style="150"/>
    <col min="9" max="9" width="14.28515625" style="150" bestFit="1" customWidth="1"/>
    <col min="10" max="16384" width="11.42578125" style="150"/>
  </cols>
  <sheetData>
    <row r="1" spans="1:7" x14ac:dyDescent="0.2">
      <c r="E1" s="150"/>
    </row>
    <row r="2" spans="1:7" ht="18" x14ac:dyDescent="0.25">
      <c r="B2" s="81" t="s">
        <v>653</v>
      </c>
      <c r="C2" s="81"/>
      <c r="D2" s="81"/>
      <c r="E2" s="81"/>
      <c r="F2" s="81"/>
    </row>
    <row r="3" spans="1:7" ht="15.75" x14ac:dyDescent="0.25">
      <c r="A3" s="25"/>
      <c r="B3" s="25"/>
      <c r="C3" s="25"/>
      <c r="D3" s="26"/>
      <c r="E3" s="25"/>
    </row>
    <row r="4" spans="1:7" ht="15" x14ac:dyDescent="0.25">
      <c r="B4" s="914" t="s">
        <v>112</v>
      </c>
      <c r="C4" s="914"/>
      <c r="D4" s="914"/>
      <c r="E4" s="914"/>
      <c r="F4" s="914"/>
    </row>
    <row r="5" spans="1:7" ht="15" x14ac:dyDescent="0.25">
      <c r="A5" s="914" t="s">
        <v>30</v>
      </c>
      <c r="B5" s="914"/>
      <c r="C5" s="914"/>
      <c r="D5" s="914"/>
      <c r="E5" s="914"/>
      <c r="F5" s="914"/>
      <c r="G5" s="169"/>
    </row>
    <row r="6" spans="1:7" ht="14.25" x14ac:dyDescent="0.2">
      <c r="B6" s="916" t="s">
        <v>376</v>
      </c>
      <c r="C6" s="916"/>
      <c r="D6" s="916"/>
      <c r="E6" s="916"/>
      <c r="F6" s="916"/>
    </row>
    <row r="7" spans="1:7" x14ac:dyDescent="0.2">
      <c r="B7" s="191"/>
      <c r="C7" s="191"/>
      <c r="D7" s="191"/>
      <c r="E7" s="150"/>
    </row>
    <row r="8" spans="1:7" ht="36" x14ac:dyDescent="0.2">
      <c r="B8" s="240"/>
      <c r="C8" s="275"/>
      <c r="D8" s="885" t="s">
        <v>377</v>
      </c>
      <c r="E8" s="255">
        <v>2014</v>
      </c>
      <c r="F8" s="247">
        <v>2013</v>
      </c>
    </row>
    <row r="9" spans="1:7" x14ac:dyDescent="0.2">
      <c r="B9" s="152" t="s">
        <v>559</v>
      </c>
      <c r="C9" s="276"/>
      <c r="D9" s="252"/>
      <c r="E9" s="265">
        <f>+PiG!G63</f>
        <v>-778325.53999997978</v>
      </c>
      <c r="F9" s="271">
        <v>1078533.42</v>
      </c>
    </row>
    <row r="10" spans="1:7" x14ac:dyDescent="0.2">
      <c r="B10" s="886" t="s">
        <v>581</v>
      </c>
      <c r="C10" s="244"/>
      <c r="D10" s="253"/>
      <c r="E10" s="263"/>
      <c r="F10" s="272"/>
    </row>
    <row r="11" spans="1:7" x14ac:dyDescent="0.2">
      <c r="B11" s="241" t="s">
        <v>657</v>
      </c>
      <c r="C11" s="887" t="s">
        <v>426</v>
      </c>
      <c r="D11" s="248"/>
      <c r="E11" s="256">
        <v>0</v>
      </c>
      <c r="F11" s="268">
        <v>0</v>
      </c>
    </row>
    <row r="12" spans="1:7" x14ac:dyDescent="0.2">
      <c r="B12" s="242"/>
      <c r="C12" s="850" t="s">
        <v>561</v>
      </c>
      <c r="D12" s="248"/>
      <c r="E12" s="257">
        <v>0</v>
      </c>
      <c r="F12" s="269">
        <v>0</v>
      </c>
    </row>
    <row r="13" spans="1:7" x14ac:dyDescent="0.2">
      <c r="B13" s="242"/>
      <c r="C13" s="851" t="s">
        <v>582</v>
      </c>
      <c r="D13" s="248"/>
      <c r="E13" s="257">
        <v>0</v>
      </c>
      <c r="F13" s="270">
        <v>0</v>
      </c>
    </row>
    <row r="14" spans="1:7" x14ac:dyDescent="0.2">
      <c r="B14" s="152" t="s">
        <v>562</v>
      </c>
      <c r="C14" s="888" t="s">
        <v>352</v>
      </c>
      <c r="D14" s="249"/>
      <c r="E14" s="309">
        <v>0</v>
      </c>
      <c r="F14" s="271">
        <v>-7378.3</v>
      </c>
    </row>
    <row r="15" spans="1:7" x14ac:dyDescent="0.2">
      <c r="B15" s="849" t="s">
        <v>613</v>
      </c>
      <c r="C15" s="889" t="s">
        <v>522</v>
      </c>
      <c r="D15" s="250"/>
      <c r="E15" s="258">
        <f>+E16+E27+E28+E36</f>
        <v>32371536.939999998</v>
      </c>
      <c r="F15" s="272">
        <v>30070645.52</v>
      </c>
    </row>
    <row r="16" spans="1:7" x14ac:dyDescent="0.2">
      <c r="B16" s="241"/>
      <c r="C16" s="850" t="s">
        <v>614</v>
      </c>
      <c r="D16" s="250"/>
      <c r="E16" s="258">
        <f>SUM(E17:E26)</f>
        <v>5378081.7599999998</v>
      </c>
      <c r="F16" s="272">
        <v>4549147.95</v>
      </c>
    </row>
    <row r="17" spans="2:6" x14ac:dyDescent="0.2">
      <c r="B17" s="241"/>
      <c r="C17" s="850" t="s">
        <v>563</v>
      </c>
      <c r="D17" s="250"/>
      <c r="E17" s="259">
        <v>4547263.55</v>
      </c>
      <c r="F17" s="273">
        <v>4547263.55</v>
      </c>
    </row>
    <row r="18" spans="2:6" x14ac:dyDescent="0.2">
      <c r="B18" s="241"/>
      <c r="C18" s="850" t="s">
        <v>572</v>
      </c>
      <c r="D18" s="250"/>
      <c r="E18" s="260">
        <v>0</v>
      </c>
      <c r="F18" s="269">
        <v>0</v>
      </c>
    </row>
    <row r="19" spans="2:6" x14ac:dyDescent="0.2">
      <c r="B19" s="241"/>
      <c r="C19" s="850" t="s">
        <v>303</v>
      </c>
      <c r="D19" s="250"/>
      <c r="E19" s="260">
        <v>0</v>
      </c>
      <c r="F19" s="269">
        <v>0</v>
      </c>
    </row>
    <row r="20" spans="2:6" x14ac:dyDescent="0.2">
      <c r="B20" s="241"/>
      <c r="C20" s="850" t="s">
        <v>353</v>
      </c>
      <c r="D20" s="250"/>
      <c r="E20" s="259">
        <v>2482.3200000000002</v>
      </c>
      <c r="F20" s="273">
        <v>1681.84</v>
      </c>
    </row>
    <row r="21" spans="2:6" x14ac:dyDescent="0.2">
      <c r="B21" s="241"/>
      <c r="C21" s="850" t="s">
        <v>564</v>
      </c>
      <c r="D21" s="250"/>
      <c r="E21" s="259">
        <v>7530.06</v>
      </c>
      <c r="F21" s="273">
        <v>202.56</v>
      </c>
    </row>
    <row r="22" spans="2:6" x14ac:dyDescent="0.2">
      <c r="B22" s="241"/>
      <c r="C22" s="850" t="s">
        <v>342</v>
      </c>
      <c r="D22" s="250"/>
      <c r="E22" s="310">
        <v>908.64</v>
      </c>
      <c r="F22" s="269">
        <v>0</v>
      </c>
    </row>
    <row r="23" spans="2:6" x14ac:dyDescent="0.2">
      <c r="B23" s="241"/>
      <c r="C23" s="850" t="s">
        <v>369</v>
      </c>
      <c r="D23" s="250"/>
      <c r="E23" s="260">
        <v>0</v>
      </c>
      <c r="F23" s="269">
        <v>0</v>
      </c>
    </row>
    <row r="24" spans="2:6" x14ac:dyDescent="0.2">
      <c r="B24" s="241"/>
      <c r="C24" s="850" t="s">
        <v>358</v>
      </c>
      <c r="D24" s="250"/>
      <c r="E24" s="260">
        <v>0</v>
      </c>
      <c r="F24" s="269">
        <v>0</v>
      </c>
    </row>
    <row r="25" spans="2:6" x14ac:dyDescent="0.2">
      <c r="B25" s="241"/>
      <c r="C25" s="850" t="s">
        <v>574</v>
      </c>
      <c r="D25" s="250"/>
      <c r="E25" s="260">
        <v>0</v>
      </c>
      <c r="F25" s="269">
        <v>0</v>
      </c>
    </row>
    <row r="26" spans="2:6" x14ac:dyDescent="0.2">
      <c r="B26" s="241"/>
      <c r="C26" s="850" t="s">
        <v>565</v>
      </c>
      <c r="D26" s="250"/>
      <c r="E26" s="310">
        <v>819897.19</v>
      </c>
      <c r="F26" s="269">
        <v>0</v>
      </c>
    </row>
    <row r="27" spans="2:6" x14ac:dyDescent="0.2">
      <c r="B27" s="241"/>
      <c r="C27" s="850" t="s">
        <v>615</v>
      </c>
      <c r="D27" s="250"/>
      <c r="E27" s="261">
        <v>13434.38</v>
      </c>
      <c r="F27" s="272">
        <v>6523.54</v>
      </c>
    </row>
    <row r="28" spans="2:6" x14ac:dyDescent="0.2">
      <c r="B28" s="241"/>
      <c r="C28" s="850" t="s">
        <v>367</v>
      </c>
      <c r="D28" s="248"/>
      <c r="E28" s="258">
        <f>SUM(E29:E35)</f>
        <v>26698862.669999998</v>
      </c>
      <c r="F28" s="272">
        <v>25238755.030000001</v>
      </c>
    </row>
    <row r="29" spans="2:6" x14ac:dyDescent="0.2">
      <c r="B29" s="241"/>
      <c r="C29" s="850" t="s">
        <v>592</v>
      </c>
      <c r="D29" s="250"/>
      <c r="E29" s="259">
        <v>24424801.079999998</v>
      </c>
      <c r="F29" s="273">
        <v>23432743.949999999</v>
      </c>
    </row>
    <row r="30" spans="2:6" x14ac:dyDescent="0.2">
      <c r="B30" s="241"/>
      <c r="C30" s="850" t="s">
        <v>363</v>
      </c>
      <c r="D30" s="250"/>
      <c r="E30" s="260">
        <v>0</v>
      </c>
      <c r="F30" s="269">
        <v>0</v>
      </c>
    </row>
    <row r="31" spans="2:6" x14ac:dyDescent="0.2">
      <c r="B31" s="241"/>
      <c r="C31" s="850" t="s">
        <v>566</v>
      </c>
      <c r="D31" s="250"/>
      <c r="E31" s="259">
        <v>654145.36</v>
      </c>
      <c r="F31" s="273">
        <v>729035.05</v>
      </c>
    </row>
    <row r="32" spans="2:6" x14ac:dyDescent="0.2">
      <c r="B32" s="241"/>
      <c r="C32" s="850" t="s">
        <v>415</v>
      </c>
      <c r="D32" s="250"/>
      <c r="E32" s="259">
        <v>174534.14</v>
      </c>
      <c r="F32" s="273">
        <v>128831.75</v>
      </c>
    </row>
    <row r="33" spans="2:9" x14ac:dyDescent="0.2">
      <c r="B33" s="241"/>
      <c r="C33" s="850" t="s">
        <v>341</v>
      </c>
      <c r="D33" s="250"/>
      <c r="E33" s="259">
        <v>627730.71</v>
      </c>
      <c r="F33" s="273">
        <v>546827.63</v>
      </c>
    </row>
    <row r="34" spans="2:9" x14ac:dyDescent="0.2">
      <c r="B34" s="241"/>
      <c r="C34" s="850" t="s">
        <v>411</v>
      </c>
      <c r="D34" s="250"/>
      <c r="E34" s="259">
        <v>641430.11</v>
      </c>
      <c r="F34" s="273">
        <v>387316.65</v>
      </c>
    </row>
    <row r="35" spans="2:9" x14ac:dyDescent="0.2">
      <c r="B35" s="241"/>
      <c r="C35" s="850" t="s">
        <v>340</v>
      </c>
      <c r="D35" s="250"/>
      <c r="E35" s="259">
        <v>176221.27</v>
      </c>
      <c r="F35" s="273">
        <v>14000</v>
      </c>
    </row>
    <row r="36" spans="2:9" x14ac:dyDescent="0.2">
      <c r="B36" s="241"/>
      <c r="C36" s="850" t="s">
        <v>616</v>
      </c>
      <c r="D36" s="250"/>
      <c r="E36" s="258">
        <v>281158.13</v>
      </c>
      <c r="F36" s="272">
        <v>276219</v>
      </c>
    </row>
    <row r="37" spans="2:9" x14ac:dyDescent="0.2">
      <c r="B37" s="243" t="s">
        <v>309</v>
      </c>
      <c r="C37" s="890" t="s">
        <v>567</v>
      </c>
      <c r="D37" s="251"/>
      <c r="E37" s="308">
        <v>0</v>
      </c>
      <c r="F37" s="307">
        <v>0</v>
      </c>
    </row>
    <row r="38" spans="2:9" x14ac:dyDescent="0.2">
      <c r="B38" s="152" t="s">
        <v>568</v>
      </c>
      <c r="C38" s="888" t="s">
        <v>471</v>
      </c>
      <c r="D38" s="252"/>
      <c r="E38" s="262">
        <v>0</v>
      </c>
      <c r="F38" s="274">
        <v>0</v>
      </c>
    </row>
    <row r="39" spans="2:9" x14ac:dyDescent="0.2">
      <c r="B39" s="152" t="s">
        <v>569</v>
      </c>
      <c r="C39" s="888" t="s">
        <v>339</v>
      </c>
      <c r="D39" s="250"/>
      <c r="E39" s="256">
        <v>0</v>
      </c>
      <c r="F39" s="268">
        <v>0</v>
      </c>
    </row>
    <row r="40" spans="2:9" x14ac:dyDescent="0.2">
      <c r="B40" s="891" t="s">
        <v>601</v>
      </c>
      <c r="C40" s="246"/>
      <c r="D40" s="252"/>
      <c r="E40" s="265">
        <f>+E39+E38+E37+E15+E14+E11</f>
        <v>32371536.939999998</v>
      </c>
      <c r="F40" s="271">
        <v>30063267.219999999</v>
      </c>
    </row>
    <row r="41" spans="2:9" x14ac:dyDescent="0.2">
      <c r="B41" s="152" t="s">
        <v>570</v>
      </c>
      <c r="C41" s="244"/>
      <c r="D41" s="253"/>
      <c r="E41" s="263"/>
      <c r="F41" s="162"/>
    </row>
    <row r="42" spans="2:9" x14ac:dyDescent="0.2">
      <c r="B42" s="152" t="s">
        <v>670</v>
      </c>
      <c r="C42" s="888" t="s">
        <v>426</v>
      </c>
      <c r="D42" s="249"/>
      <c r="E42" s="264">
        <v>0</v>
      </c>
      <c r="F42" s="274">
        <v>0</v>
      </c>
    </row>
    <row r="43" spans="2:9" x14ac:dyDescent="0.2">
      <c r="B43" s="242"/>
      <c r="C43" s="852" t="s">
        <v>561</v>
      </c>
      <c r="D43" s="248"/>
      <c r="E43" s="257">
        <v>0</v>
      </c>
      <c r="F43" s="269">
        <v>0</v>
      </c>
    </row>
    <row r="44" spans="2:9" x14ac:dyDescent="0.2">
      <c r="B44" s="242"/>
      <c r="C44" s="851" t="s">
        <v>582</v>
      </c>
      <c r="D44" s="248"/>
      <c r="E44" s="257">
        <v>0</v>
      </c>
      <c r="F44" s="269">
        <v>0</v>
      </c>
    </row>
    <row r="45" spans="2:9" x14ac:dyDescent="0.2">
      <c r="B45" s="152" t="s">
        <v>672</v>
      </c>
      <c r="C45" s="888" t="s">
        <v>352</v>
      </c>
      <c r="D45" s="249"/>
      <c r="E45" s="266">
        <v>0</v>
      </c>
      <c r="F45" s="271">
        <v>27944.99</v>
      </c>
    </row>
    <row r="46" spans="2:9" x14ac:dyDescent="0.2">
      <c r="B46" s="152" t="s">
        <v>571</v>
      </c>
      <c r="C46" s="888" t="s">
        <v>522</v>
      </c>
      <c r="D46" s="252"/>
      <c r="E46" s="265">
        <f>+E47+E58+E59+E68</f>
        <v>-34030019.350000001</v>
      </c>
      <c r="F46" s="271">
        <v>-33496232.170000002</v>
      </c>
      <c r="I46" s="285"/>
    </row>
    <row r="47" spans="2:9" x14ac:dyDescent="0.2">
      <c r="B47" s="241"/>
      <c r="C47" s="852" t="s">
        <v>343</v>
      </c>
      <c r="D47" s="250"/>
      <c r="E47" s="258">
        <f>SUM(E48:E57)</f>
        <v>-6941026.3100000015</v>
      </c>
      <c r="F47" s="272">
        <v>-7859528.9500000002</v>
      </c>
      <c r="I47" s="286"/>
    </row>
    <row r="48" spans="2:9" x14ac:dyDescent="0.2">
      <c r="B48" s="241"/>
      <c r="C48" s="850" t="s">
        <v>563</v>
      </c>
      <c r="D48" s="250"/>
      <c r="E48" s="259">
        <v>-5912085.7300000004</v>
      </c>
      <c r="F48" s="273">
        <v>-6725195.3600000003</v>
      </c>
      <c r="I48" s="287"/>
    </row>
    <row r="49" spans="2:9" x14ac:dyDescent="0.2">
      <c r="B49" s="241"/>
      <c r="C49" s="850" t="s">
        <v>572</v>
      </c>
      <c r="D49" s="250"/>
      <c r="E49" s="259">
        <v>-227.78</v>
      </c>
      <c r="F49" s="273">
        <v>-38608.559999999998</v>
      </c>
      <c r="I49" s="287"/>
    </row>
    <row r="50" spans="2:9" x14ac:dyDescent="0.2">
      <c r="B50" s="241"/>
      <c r="C50" s="850" t="s">
        <v>303</v>
      </c>
      <c r="D50" s="250"/>
      <c r="E50" s="259">
        <v>-21468.959999999999</v>
      </c>
      <c r="F50" s="273">
        <v>-73197.539999999994</v>
      </c>
      <c r="I50" s="287"/>
    </row>
    <row r="51" spans="2:9" x14ac:dyDescent="0.2">
      <c r="B51" s="241"/>
      <c r="C51" s="850" t="s">
        <v>353</v>
      </c>
      <c r="D51" s="250"/>
      <c r="E51" s="259">
        <v>-20611.439999999999</v>
      </c>
      <c r="F51" s="273">
        <v>-47006.85</v>
      </c>
      <c r="I51" s="287"/>
    </row>
    <row r="52" spans="2:9" x14ac:dyDescent="0.2">
      <c r="B52" s="241"/>
      <c r="C52" s="850" t="s">
        <v>573</v>
      </c>
      <c r="D52" s="250"/>
      <c r="E52" s="259">
        <v>-44574.15</v>
      </c>
      <c r="F52" s="273">
        <v>-69940.08</v>
      </c>
      <c r="I52" s="287"/>
    </row>
    <row r="53" spans="2:9" x14ac:dyDescent="0.2">
      <c r="B53" s="241"/>
      <c r="C53" s="850" t="s">
        <v>342</v>
      </c>
      <c r="D53" s="250"/>
      <c r="E53" s="259">
        <v>-1832.47</v>
      </c>
      <c r="F53" s="273">
        <v>-1700.57</v>
      </c>
      <c r="I53" s="287"/>
    </row>
    <row r="54" spans="2:9" x14ac:dyDescent="0.2">
      <c r="B54" s="241"/>
      <c r="C54" s="850" t="s">
        <v>369</v>
      </c>
      <c r="D54" s="250"/>
      <c r="E54" s="259">
        <v>-5853</v>
      </c>
      <c r="F54" s="273">
        <v>-5999.87</v>
      </c>
      <c r="I54" s="287"/>
    </row>
    <row r="55" spans="2:9" x14ac:dyDescent="0.2">
      <c r="B55" s="241"/>
      <c r="C55" s="850" t="s">
        <v>358</v>
      </c>
      <c r="D55" s="250"/>
      <c r="E55" s="260">
        <v>0</v>
      </c>
      <c r="F55" s="269">
        <v>0</v>
      </c>
      <c r="I55" s="287"/>
    </row>
    <row r="56" spans="2:9" x14ac:dyDescent="0.2">
      <c r="B56" s="241"/>
      <c r="C56" s="850" t="s">
        <v>574</v>
      </c>
      <c r="D56" s="250"/>
      <c r="E56" s="259">
        <v>-897880.12</v>
      </c>
      <c r="F56" s="273">
        <v>-897880.12</v>
      </c>
      <c r="I56" s="287"/>
    </row>
    <row r="57" spans="2:9" x14ac:dyDescent="0.2">
      <c r="B57" s="241"/>
      <c r="C57" s="850" t="s">
        <v>565</v>
      </c>
      <c r="D57" s="250"/>
      <c r="E57" s="259">
        <v>-36492.660000000003</v>
      </c>
      <c r="F57" s="269">
        <v>0</v>
      </c>
      <c r="I57" s="287"/>
    </row>
    <row r="58" spans="2:9" x14ac:dyDescent="0.2">
      <c r="B58" s="241"/>
      <c r="C58" s="850" t="s">
        <v>15</v>
      </c>
      <c r="D58" s="250"/>
      <c r="E58" s="258">
        <v>-9951.15</v>
      </c>
      <c r="F58" s="272">
        <v>-11365.21</v>
      </c>
      <c r="I58" s="285"/>
    </row>
    <row r="59" spans="2:9" x14ac:dyDescent="0.2">
      <c r="B59" s="241"/>
      <c r="C59" s="850" t="s">
        <v>115</v>
      </c>
      <c r="D59" s="250"/>
      <c r="E59" s="258">
        <f>SUM(E60:E67)</f>
        <v>-26797883.759999998</v>
      </c>
      <c r="F59" s="272">
        <v>-25349119.010000002</v>
      </c>
      <c r="I59" s="288"/>
    </row>
    <row r="60" spans="2:9" x14ac:dyDescent="0.2">
      <c r="B60" s="241"/>
      <c r="C60" s="850" t="s">
        <v>592</v>
      </c>
      <c r="D60" s="250"/>
      <c r="E60" s="259">
        <v>-24424801.079999998</v>
      </c>
      <c r="F60" s="273">
        <v>-23432743.949999999</v>
      </c>
      <c r="I60" s="289"/>
    </row>
    <row r="61" spans="2:9" x14ac:dyDescent="0.2">
      <c r="B61" s="241"/>
      <c r="C61" s="850" t="s">
        <v>363</v>
      </c>
      <c r="D61" s="250"/>
      <c r="E61" s="260">
        <v>0</v>
      </c>
      <c r="F61" s="269">
        <v>0</v>
      </c>
      <c r="I61" s="289"/>
    </row>
    <row r="62" spans="2:9" x14ac:dyDescent="0.2">
      <c r="B62" s="241"/>
      <c r="C62" s="850" t="s">
        <v>566</v>
      </c>
      <c r="D62" s="250"/>
      <c r="E62" s="259">
        <v>-654145.36</v>
      </c>
      <c r="F62" s="273">
        <v>-729035.05</v>
      </c>
      <c r="I62" s="289"/>
    </row>
    <row r="63" spans="2:9" x14ac:dyDescent="0.2">
      <c r="B63" s="241"/>
      <c r="C63" s="850" t="s">
        <v>415</v>
      </c>
      <c r="D63" s="250"/>
      <c r="E63" s="259">
        <v>-174534.14</v>
      </c>
      <c r="F63" s="273">
        <v>-128831.75</v>
      </c>
      <c r="I63" s="289"/>
    </row>
    <row r="64" spans="2:9" x14ac:dyDescent="0.2">
      <c r="B64" s="241"/>
      <c r="C64" s="850" t="s">
        <v>341</v>
      </c>
      <c r="D64" s="250"/>
      <c r="E64" s="259">
        <v>-627730.71</v>
      </c>
      <c r="F64" s="273">
        <v>-546827.63</v>
      </c>
      <c r="I64" s="289"/>
    </row>
    <row r="65" spans="2:9" x14ac:dyDescent="0.2">
      <c r="B65" s="241"/>
      <c r="C65" s="850" t="s">
        <v>411</v>
      </c>
      <c r="D65" s="250"/>
      <c r="E65" s="259">
        <v>-641430.11</v>
      </c>
      <c r="F65" s="273">
        <v>-387316.65</v>
      </c>
      <c r="I65" s="289"/>
    </row>
    <row r="66" spans="2:9" x14ac:dyDescent="0.2">
      <c r="B66" s="241"/>
      <c r="C66" s="850" t="s">
        <v>340</v>
      </c>
      <c r="D66" s="250"/>
      <c r="E66" s="259">
        <v>-176221.27</v>
      </c>
      <c r="F66" s="273">
        <v>-14000</v>
      </c>
      <c r="I66" s="289"/>
    </row>
    <row r="67" spans="2:9" x14ac:dyDescent="0.2">
      <c r="B67" s="241"/>
      <c r="C67" s="850" t="s">
        <v>575</v>
      </c>
      <c r="D67" s="250"/>
      <c r="E67" s="259">
        <v>-99021.09</v>
      </c>
      <c r="F67" s="273">
        <v>-110363.98</v>
      </c>
      <c r="I67" s="289"/>
    </row>
    <row r="68" spans="2:9" x14ac:dyDescent="0.2">
      <c r="B68" s="241"/>
      <c r="C68" s="851" t="s">
        <v>354</v>
      </c>
      <c r="D68" s="254"/>
      <c r="E68" s="258">
        <v>-281158.13</v>
      </c>
      <c r="F68" s="272">
        <v>-276219</v>
      </c>
      <c r="I68" s="289"/>
    </row>
    <row r="69" spans="2:9" x14ac:dyDescent="0.2">
      <c r="B69" s="152" t="s">
        <v>576</v>
      </c>
      <c r="C69" s="888" t="s">
        <v>471</v>
      </c>
      <c r="D69" s="252"/>
      <c r="E69" s="266">
        <v>0</v>
      </c>
      <c r="F69" s="274">
        <v>0</v>
      </c>
      <c r="I69" s="285"/>
    </row>
    <row r="70" spans="2:9" x14ac:dyDescent="0.2">
      <c r="B70" s="152" t="s">
        <v>577</v>
      </c>
      <c r="C70" s="888" t="s">
        <v>339</v>
      </c>
      <c r="D70" s="250"/>
      <c r="E70" s="267">
        <v>0</v>
      </c>
      <c r="F70" s="268">
        <v>0</v>
      </c>
      <c r="I70" s="285"/>
    </row>
    <row r="71" spans="2:9" x14ac:dyDescent="0.2">
      <c r="B71" s="891" t="s">
        <v>578</v>
      </c>
      <c r="C71" s="246"/>
      <c r="D71" s="252"/>
      <c r="E71" s="265">
        <f>+E70+E69+E46+E45+E42</f>
        <v>-34030019.350000001</v>
      </c>
      <c r="F71" s="271">
        <v>-33468287.18</v>
      </c>
    </row>
    <row r="72" spans="2:9" x14ac:dyDescent="0.2">
      <c r="B72" s="152" t="s">
        <v>579</v>
      </c>
      <c r="C72" s="245"/>
      <c r="D72" s="250"/>
      <c r="E72" s="258">
        <f>+E71+E40</f>
        <v>-1658482.4100000039</v>
      </c>
      <c r="F72" s="272">
        <v>-3405019.96</v>
      </c>
    </row>
    <row r="73" spans="2:9" x14ac:dyDescent="0.2">
      <c r="B73" s="891" t="s">
        <v>580</v>
      </c>
      <c r="C73" s="151"/>
      <c r="D73" s="252"/>
      <c r="E73" s="265">
        <f>+E9+E72</f>
        <v>-2436807.9499999834</v>
      </c>
      <c r="F73" s="271">
        <v>-2326486.54</v>
      </c>
    </row>
    <row r="75" spans="2:9" x14ac:dyDescent="0.2">
      <c r="B75" s="52" t="s">
        <v>355</v>
      </c>
      <c r="C75" s="191"/>
    </row>
    <row r="76" spans="2:9" x14ac:dyDescent="0.2">
      <c r="B76" s="52" t="s">
        <v>113</v>
      </c>
    </row>
    <row r="78" spans="2:9" x14ac:dyDescent="0.2">
      <c r="E78" s="306"/>
      <c r="F78" s="305"/>
    </row>
  </sheetData>
  <mergeCells count="3">
    <mergeCell ref="B4:F4"/>
    <mergeCell ref="A5:F5"/>
    <mergeCell ref="B6:F6"/>
  </mergeCells>
  <pageMargins left="0.23622047244094499" right="0.23622047244094499" top="0.74803149606299202" bottom="0.74803149606299202" header="0.31496062992126" footer="0.31496062992126"/>
  <pageSetup paperSize="9" scale="10" orientation="portrait" r:id="rId1"/>
  <headerFooter alignWithMargins="0">
    <oddFooter>&amp;C3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EMSEngagementItemInfo xmlns="http://schemas.microsoft.com/DAEMSEngagementItemInfoXML">
  <EngagementID>26747</EngagementID>
  <LogicalEMSServerID>8046625255170022453</LogicalEMSServerID>
  <WorkingPaperID>2172167185200000102</WorkingPaperID>
</DAEMSEngagementItemInfo>
</file>

<file path=customXml/itemProps1.xml><?xml version="1.0" encoding="utf-8"?>
<ds:datastoreItem xmlns:ds="http://schemas.openxmlformats.org/officeDocument/2006/customXml" ds:itemID="{CD95566E-A689-4639-AFC4-F737C858B0FA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12</vt:i4>
      </vt:variant>
      <vt:variant>
        <vt:lpstr>Intervals amb nom</vt:lpstr>
      </vt:variant>
      <vt:variant>
        <vt:i4>7</vt:i4>
      </vt:variant>
    </vt:vector>
  </HeadingPairs>
  <TitlesOfParts>
    <vt:vector size="19" baseType="lpstr">
      <vt:lpstr>pl</vt:lpstr>
      <vt:lpstr>Balance</vt:lpstr>
      <vt:lpstr>BS- Actiu (2)</vt:lpstr>
      <vt:lpstr>PiG</vt:lpstr>
      <vt:lpstr>FONS PROPIS 2015</vt:lpstr>
      <vt:lpstr>Total Patrimoni CAT 14</vt:lpstr>
      <vt:lpstr>P&amp;L (2)</vt:lpstr>
      <vt:lpstr>ESTAT ING i DESP RECONEG_8 i 9</vt:lpstr>
      <vt:lpstr>SORIE UOC CAT</vt:lpstr>
      <vt:lpstr>SORIE</vt:lpstr>
      <vt:lpstr>(brut) PL 2011</vt:lpstr>
      <vt:lpstr>EFE CAT</vt:lpstr>
      <vt:lpstr>Balance!_1Àrea_d_impressió</vt:lpstr>
      <vt:lpstr>'BS- Actiu (2)'!_1Àrea_d_impressió</vt:lpstr>
      <vt:lpstr>'P&amp;L (2)'!_3Àrea_d_impressió</vt:lpstr>
      <vt:lpstr>PiG!_3Àrea_d_impressió</vt:lpstr>
      <vt:lpstr>'SORIE UOC CAT'!_4Àrea_d_impressió</vt:lpstr>
      <vt:lpstr>'ESTAT ING i DESP RECONEG_8 i 9'!Àrea_d'impressió</vt:lpstr>
      <vt:lpstr>'FONS PROPIS 2015'!Àrea_d'impressió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Alonso, Alexandra (ES - Barcelona)</dc:creator>
  <cp:lastModifiedBy>Ariadna González Antón</cp:lastModifiedBy>
  <cp:lastPrinted>2015-04-24T19:38:23Z</cp:lastPrinted>
  <dcterms:created xsi:type="dcterms:W3CDTF">2008-04-02T06:33:37Z</dcterms:created>
  <dcterms:modified xsi:type="dcterms:W3CDTF">2016-09-20T15:09:30Z</dcterms:modified>
</cp:coreProperties>
</file>